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00" tabRatio="814" firstSheet="17" activeTab="22"/>
  </bookViews>
  <sheets>
    <sheet name="清单汇总表" sheetId="2" r:id="rId1"/>
    <sheet name="表A.0.3 工程量清单项目汇总表" sheetId="10" r:id="rId2"/>
    <sheet name="表A.0.4 分项工程量清单" sheetId="11" r:id="rId3"/>
    <sheet name="表A.0.5 一般项目清单" sheetId="12" r:id="rId4"/>
    <sheet name="表A.0.6 计日工项目清单" sheetId="13" r:id="rId5"/>
    <sheet name="表A.0.3 工程量清单项目汇总表 (2)" sheetId="14" r:id="rId6"/>
    <sheet name="表A.0.4 分项工程量清单(连续显示)" sheetId="15" r:id="rId7"/>
    <sheet name="表A.0.5 一般项目清单 (2)" sheetId="16" r:id="rId8"/>
    <sheet name="表A.0.6 计日工项目清单 (2)" sheetId="17" r:id="rId9"/>
    <sheet name="表A.0.3 工程量清单项目汇总表 (3)" sheetId="18" r:id="rId10"/>
    <sheet name="表A.0.4 分项工程量清单(连续显示) (2)" sheetId="19" r:id="rId11"/>
    <sheet name="表A.0.5 一般项目清单 (3)" sheetId="20" r:id="rId12"/>
    <sheet name="表A.0.3 工程量清单项目汇总表 (4)" sheetId="21" r:id="rId13"/>
    <sheet name="表A.0.4 分项工程量清单(连续显示) (3)" sheetId="22" r:id="rId14"/>
    <sheet name="表A.0.5 一般项目清单 (4)" sheetId="23" r:id="rId15"/>
    <sheet name="表A.0.6 计日工项目清单 (3)" sheetId="24" r:id="rId16"/>
    <sheet name="表-04 单位工程招标控制价汇总表" sheetId="25" r:id="rId17"/>
    <sheet name="表-08 分部分项工程和单价措施项目清单与计价表" sheetId="26" r:id="rId18"/>
    <sheet name="表-09 综合单价分析表" sheetId="27" r:id="rId19"/>
    <sheet name="表-11 总价措施项目清单与计价表" sheetId="28" r:id="rId20"/>
    <sheet name="表-12 其他项目清单与计价汇总表" sheetId="29" r:id="rId21"/>
    <sheet name="表-13 规费、税金项目清单与计价表" sheetId="30" r:id="rId22"/>
    <sheet name="表-04 单位工程招标控制价汇总表 (2)" sheetId="31" r:id="rId23"/>
    <sheet name="表-08 分部分项工程和单价措施项目清单与计价表 (2)" sheetId="32" r:id="rId24"/>
    <sheet name="表-09 综合单价分析表 (2)" sheetId="33" r:id="rId25"/>
    <sheet name="表-11 总价措施项目清单与计价表 (2)" sheetId="34" r:id="rId26"/>
    <sheet name="表-12 其他项目清单与计价汇总表 (2)" sheetId="35" r:id="rId27"/>
    <sheet name="表-13 规费、税金项目清单与计价表 (2)" sheetId="36" r:id="rId28"/>
    <sheet name="可研-0906" sheetId="8" state="hidden" r:id="rId29"/>
    <sheet name="Sheet1" sheetId="6" state="hidden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0">清单汇总表!$A$1:$F$20</definedName>
    <definedName name="_xlnm.Print_Titles" localSheetId="0">清单汇总表!$1:$2</definedName>
    <definedName name="ABC">[1]方案设计1!$H$3</definedName>
    <definedName name="daikuan">[2]auto!$B$9</definedName>
    <definedName name="ddlx">[2]auto!$C$24</definedName>
    <definedName name="dl">[3]input!$B$21</definedName>
    <definedName name="dtzj">[2]auto!$C$29</definedName>
    <definedName name="jbybf">[4]不打印!$B$10</definedName>
    <definedName name="jzzj">[2]auto!$C$27</definedName>
    <definedName name="mch">[4]不打印!$A$2</definedName>
    <definedName name="qixian">[2]auto!$B$20</definedName>
    <definedName name="sbzj">[2]auto!$C$28</definedName>
    <definedName name="w">[5]综合概算书2!$M$3</definedName>
    <definedName name="wxtx">[2]auto!$C$30</definedName>
    <definedName name="yxtsh">[2]auto!$C$26</definedName>
    <definedName name="方案">[6]方案设计1估算!$H$3</definedName>
    <definedName name="方案2">[1]方案设计1!$H$3</definedName>
    <definedName name="方案3">[1]方案设计1!$H$3</definedName>
    <definedName name="方案二">[6]方案设计1估算!$H$3</definedName>
    <definedName name="估算3">[6]方案设计1估算!$H$3</definedName>
    <definedName name="建设项目名称">[7]工程信息!$C$2</definedName>
    <definedName name="_xlnm.Print_Area" localSheetId="28">'可研-0906'!#REF!</definedName>
  </definedNames>
  <calcPr calcId="144525"/>
</workbook>
</file>

<file path=xl/sharedStrings.xml><?xml version="1.0" encoding="utf-8"?>
<sst xmlns="http://schemas.openxmlformats.org/spreadsheetml/2006/main" count="1696" uniqueCount="706">
  <si>
    <t>招标工程量清单汇总表</t>
  </si>
  <si>
    <t>项目名称：广州市海防教育基地项目交通渡口码头工程</t>
  </si>
  <si>
    <t>序号</t>
  </si>
  <si>
    <t>单位工程名称</t>
  </si>
  <si>
    <t>金额（元）</t>
  </si>
  <si>
    <t>其中：（元）</t>
  </si>
  <si>
    <t>备注</t>
  </si>
  <si>
    <t>暂估价</t>
  </si>
  <si>
    <t>安全文明
施工费</t>
  </si>
  <si>
    <t>一</t>
  </si>
  <si>
    <t>一般项目</t>
  </si>
  <si>
    <t>临时码头、施工栈桥、施工平台</t>
  </si>
  <si>
    <t>临时用电、用水</t>
  </si>
  <si>
    <t>临时航标</t>
  </si>
  <si>
    <t>施工安全警戒费</t>
  </si>
  <si>
    <t>水上运输</t>
  </si>
  <si>
    <t>二</t>
  </si>
  <si>
    <t>单位工程</t>
  </si>
  <si>
    <t>疏浚工程</t>
  </si>
  <si>
    <t>导助航工程</t>
  </si>
  <si>
    <t>水工建筑工程</t>
  </si>
  <si>
    <t>天后宫（大角山）码头</t>
  </si>
  <si>
    <t>上横档码头</t>
  </si>
  <si>
    <t>安装工程</t>
  </si>
  <si>
    <t>四</t>
  </si>
  <si>
    <t>合计（一+二）</t>
  </si>
  <si>
    <t>捌佰捌拾肆万零壹佰叁拾叁元捌角肆分</t>
  </si>
  <si>
    <t>表A.0.3</t>
  </si>
  <si>
    <t>工程量清单项目汇总表</t>
  </si>
  <si>
    <t>工程名称：一般项目</t>
  </si>
  <si>
    <t>第1页 共1页</t>
  </si>
  <si>
    <t>项 目 名 称</t>
  </si>
  <si>
    <t>三</t>
  </si>
  <si>
    <t>计日工项目</t>
  </si>
  <si>
    <t>合计</t>
  </si>
  <si>
    <t>表A.0.4</t>
  </si>
  <si>
    <t>分项工程量清单</t>
  </si>
  <si>
    <t>单位工程名称：临时码头、施工栈桥、施工平台</t>
  </si>
  <si>
    <t>第1页 共5页</t>
  </si>
  <si>
    <t>项目编码</t>
  </si>
  <si>
    <t>项目名称</t>
  </si>
  <si>
    <t>项目特征</t>
  </si>
  <si>
    <t>计量单位</t>
  </si>
  <si>
    <t>工程数量</t>
  </si>
  <si>
    <t>1</t>
  </si>
  <si>
    <t>100100112002</t>
  </si>
  <si>
    <t>钢平台</t>
  </si>
  <si>
    <t xml:space="preserve">1.部位：含临时码头、施工栈桥、施工平台；
2.工程内容：水上 打拔钢管桩，制作、安装、拆除钢结构施工平台；
3.水深：综合考虑；
</t>
  </si>
  <si>
    <t>项</t>
  </si>
  <si>
    <t>单位工程名称：临时用电、用水</t>
  </si>
  <si>
    <t>第2页 共5页</t>
  </si>
  <si>
    <t>2</t>
  </si>
  <si>
    <t>100503035005</t>
  </si>
  <si>
    <t>1.因现场实际情况限制，不具备市政电源、水源，临时用电采用柴油发电机组作为施工电源，临时用水综合考虑；
2.发电机组规格、型号、数量综合考虑，满足施工要求。</t>
  </si>
  <si>
    <t>单位工程名称：临时航标</t>
  </si>
  <si>
    <t>第3页 共5页</t>
  </si>
  <si>
    <t>3</t>
  </si>
  <si>
    <t>100503035003</t>
  </si>
  <si>
    <t>1.临时航标布置满足施工期间的施工安全及相关部门的规定。</t>
  </si>
  <si>
    <t>单位工程名称：施工安全警戒费</t>
  </si>
  <si>
    <t>第4页 共5页</t>
  </si>
  <si>
    <t>4</t>
  </si>
  <si>
    <t>1008000200361</t>
  </si>
  <si>
    <t>1.警戒船布置满足施工期间的施工安全及相关部门的规定。</t>
  </si>
  <si>
    <t>单位工程名称：水上运输</t>
  </si>
  <si>
    <t>第5页 共5页</t>
  </si>
  <si>
    <t>5</t>
  </si>
  <si>
    <t>1008000200362</t>
  </si>
  <si>
    <t>1.水上运输满足施工要求，含人员交通，材料、机械装卸费等。</t>
  </si>
  <si>
    <t>表A.0.5</t>
  </si>
  <si>
    <t>一般项目清单</t>
  </si>
  <si>
    <t>表A.0.6</t>
  </si>
  <si>
    <t>计日工项目清单</t>
  </si>
  <si>
    <t>名称</t>
  </si>
  <si>
    <t>规格(工种)</t>
  </si>
  <si>
    <t>数量</t>
  </si>
  <si>
    <t>人工</t>
  </si>
  <si>
    <t>材料</t>
  </si>
  <si>
    <t>机械</t>
  </si>
  <si>
    <t>工程名称：疏浚工程</t>
  </si>
  <si>
    <t>港池疏浚（外抛）</t>
  </si>
  <si>
    <t>0</t>
  </si>
  <si>
    <t>100200001001</t>
  </si>
  <si>
    <t>港池挖泥（外抛）净量</t>
  </si>
  <si>
    <t>m³</t>
  </si>
  <si>
    <t>1.工程性质(基建或维护):基建
2.挖泥范围及尺度:港池水域
3.工况级别:四级
4.各级土所占比重:2级土，9级土
5.挖泥平均水深:5m内
6.泥土处理方式:4m³抓斗挖泥船
7.运泥距离:外抛运距综合考虑
8.工程量为净量
9.其他:详见图纸，疏浚物倾倒费综合考虑</t>
  </si>
  <si>
    <t>100200001004</t>
  </si>
  <si>
    <t>港池挖泥（外抛）超挖量</t>
  </si>
  <si>
    <t>1.工程性质(基建或维护):基建
2.挖泥范围及尺度:港池水域
3.工况级别:四级
4.各级土所占比重:2级土，9级土
5.挖泥平均水深:5m内
6.泥土处理方式:4m³抓斗挖泥船
7.运泥距离:外抛运距综合考虑
8.工程量为超挖量
9.其他:详见图纸，疏浚物倾倒费综合考虑</t>
  </si>
  <si>
    <t>100200001002</t>
  </si>
  <si>
    <t>开工展布、收工集合</t>
  </si>
  <si>
    <t>1.开工展布、收工集合（4m³抓斗挖泥船）</t>
  </si>
  <si>
    <t>100200001003</t>
  </si>
  <si>
    <t>船舶调遣费</t>
  </si>
  <si>
    <t>1.船舶调遣费</t>
  </si>
  <si>
    <t>工程名称：导助航工程</t>
  </si>
  <si>
    <t>助导航工程</t>
  </si>
  <si>
    <t>100300003001</t>
  </si>
  <si>
    <t>灯桩（航标灯）</t>
  </si>
  <si>
    <t>1.杆型钢管灯桩，高2.5m；
2.太阳能155型LED一体化航标灯；
3.工程内容：定位，基础处理，制作，架设、除锈，刷漆，灯器安装；
4.其他：根据设计图纸及相关规范要求综合考虑。</t>
  </si>
  <si>
    <t>座</t>
  </si>
  <si>
    <t>100300003002</t>
  </si>
  <si>
    <t>航标灯（备用）</t>
  </si>
  <si>
    <t>1.太阳能155型LED一体化航标灯；
2.其他：根据设计图纸及相关规范要求综合考虑。</t>
  </si>
  <si>
    <t>套</t>
  </si>
  <si>
    <t>100800024001</t>
  </si>
  <si>
    <t>预埋螺栓</t>
  </si>
  <si>
    <t>1.规格型号：M20预埋螺栓；
2.工程内容：安装，丝扣保护；
3.其他：根据设计图纸及相关规范要求综合考虑。</t>
  </si>
  <si>
    <t>t</t>
  </si>
  <si>
    <t>工程名称：水工建筑工程</t>
  </si>
  <si>
    <t>上横挡码头</t>
  </si>
  <si>
    <t>100502001001</t>
  </si>
  <si>
    <t>灌注桩,D=800</t>
  </si>
  <si>
    <t>1.灌注桩类别：直径0.8m；
2.混凝土种类：C35水下商品混凝土；
3.土类级别：综合考虑；
4.成孔：孔深综合考虑；
5.含泥浆外运,外运距综合考虑；
6.其他：根据设计图纸及相关规范要求综合考虑。</t>
  </si>
  <si>
    <t>m</t>
  </si>
  <si>
    <t>100502001002</t>
  </si>
  <si>
    <t>灌注桩,D=900</t>
  </si>
  <si>
    <t>1.灌注桩类别：直径0.9m；
2.混凝土种类：C35水下商品混凝土；
3.土类级别：综合考虑；
4.成孔：孔深综合考虑；
5.含泥浆外运,外运距综合考虑；
6.其他：根据设计图纸及相关规范要求综合考虑。</t>
  </si>
  <si>
    <t>100502001003</t>
  </si>
  <si>
    <t>灌注桩桩头处理</t>
  </si>
  <si>
    <t>1.工程内容：水上 切割钢护筒，凿除桩头，调直钢筋，桩顶修整；
2.桩头外弃：外运距离综合考虑；
3.其他：根据设计图纸及相关规范要求综合考虑。</t>
  </si>
  <si>
    <t>100701005001</t>
  </si>
  <si>
    <t>钢筋笼制安</t>
  </si>
  <si>
    <t>1.钢筋种类、型号综合考虑；
2.工作内容：钢筋笼制作、安装；
3.其他：根据设计图纸及相关规范要求综合考虑。</t>
  </si>
  <si>
    <t>100701005003</t>
  </si>
  <si>
    <t>灌注桩,钢护筒</t>
  </si>
  <si>
    <t xml:space="preserve">1.规格型号：Q235，壁厚8mm；
2.工程内容：制安拆导向架，振冲埋设护筒；
3.其他：根据设计图纸及相关规范要求综合考虑。
</t>
  </si>
  <si>
    <t>6</t>
  </si>
  <si>
    <t>100701005014</t>
  </si>
  <si>
    <t>声测管</t>
  </si>
  <si>
    <t xml:space="preserve">1.50超深波检测管；
2.其他:根据设计图纸及相关规范要求综合考虑。
</t>
  </si>
  <si>
    <t>7</t>
  </si>
  <si>
    <t>100602013002</t>
  </si>
  <si>
    <t>现浇帽梁</t>
  </si>
  <si>
    <t xml:space="preserve">1.部位：帽梁；
2.混凝土强度等级：商品混凝土C40；
3.工作内容：水上组拼、安装、拆除模板，浇筑及养护混凝土；
4.其他：根据设计图纸及相关规范要求综合考虑。
</t>
  </si>
  <si>
    <t>8</t>
  </si>
  <si>
    <t>100701001033</t>
  </si>
  <si>
    <t>现浇帽梁钢筋</t>
  </si>
  <si>
    <t>1.部位：帽梁；
2.钢筋种类、规格等详见图纸要求；
3.工程内容：现场钢筋加工，焊接、绑扎，入模；
4.其他：根据设计图纸及相关规范要求综合考虑。</t>
  </si>
  <si>
    <t>9</t>
  </si>
  <si>
    <t>100602015023</t>
  </si>
  <si>
    <t>现浇面板</t>
  </si>
  <si>
    <t xml:space="preserve">1.部位：面板；
2.混凝土强度等级：商品混凝土C40；
3.工作内容：水上组拼、安装、拆除模板，浇筑及养护混凝土；
4.其他：根据设计图纸及相关规范要求综合考虑。
</t>
  </si>
  <si>
    <t>10</t>
  </si>
  <si>
    <t>100701001024</t>
  </si>
  <si>
    <t>现浇面板钢筋</t>
  </si>
  <si>
    <t>1.部位：面板；
2.钢筋种类、规格等详见图纸要求；
3.工程内容：现场钢筋加工，焊接、绑扎，入模；
4.其他：根据设计图纸及相关规范要求综合考虑。</t>
  </si>
  <si>
    <t>11</t>
  </si>
  <si>
    <t>100602015024</t>
  </si>
  <si>
    <t>现浇人行阶梯</t>
  </si>
  <si>
    <t xml:space="preserve">1.部位：人行阶梯；
2.混凝土强度等级：商品混凝土C40；
3.工作内容：组拼、安装、拆除模板，浇筑及养护混凝土；
4.其他：根据设计图纸及相关规范要求综合考虑。
</t>
  </si>
  <si>
    <t>12</t>
  </si>
  <si>
    <t>100701001025</t>
  </si>
  <si>
    <t>现浇人行阶梯钢筋</t>
  </si>
  <si>
    <t>1.部位：现浇人行阶梯；
2.钢筋种类、规格等详见图纸要求；
3.工程内容：现场钢筋加工，焊接、绑扎，入模；
4.其他：根据设计图纸及相关规范要求综合考虑。</t>
  </si>
  <si>
    <t>13</t>
  </si>
  <si>
    <t>100602013006</t>
  </si>
  <si>
    <t>抗腐蚀增强剂</t>
  </si>
  <si>
    <t>1.混凝土掺加抗腐蚀增强剂CPA，掺量为40kg/m3；
2.其他：根据设计图纸及相关规范要求综合考虑。</t>
  </si>
  <si>
    <t>kg</t>
  </si>
  <si>
    <t>14</t>
  </si>
  <si>
    <t>101000001009</t>
  </si>
  <si>
    <t>橡胶护舷</t>
  </si>
  <si>
    <t>1.橡胶护舷DA-A300H*2000L标准反力型，水上安装；
2.其他：根据设计图纸及相关规范要求综合考虑。</t>
  </si>
  <si>
    <t>15</t>
  </si>
  <si>
    <t>100800020005</t>
  </si>
  <si>
    <t>不锈钢栏杆</t>
  </si>
  <si>
    <t>1.钢材规格等：不锈钢；
2.工程内容：制作，除锈刷油，安装；
3.其他：根据设计图纸及相关规范要求综合考虑。</t>
  </si>
  <si>
    <t>16</t>
  </si>
  <si>
    <t>101000007001</t>
  </si>
  <si>
    <t>大理石栏杆</t>
  </si>
  <si>
    <t>1.材料品种、规格：大理石；
2.其他：根据设计图纸及相关规范要求综合考虑。</t>
  </si>
  <si>
    <t>17</t>
  </si>
  <si>
    <t>100800001001</t>
  </si>
  <si>
    <t>钢栈（引）桥</t>
  </si>
  <si>
    <t>1.结构型式：钢引桥；
2.钢材规格：Q345；
3.单品重：25t内；
4.工程内容：下料，拼接，焊接；装船，运输，水上安装，校正；
5.含防滑橡胶垫；
6.其他：根据设计图纸及相关规范要求综合考虑。</t>
  </si>
  <si>
    <t>18</t>
  </si>
  <si>
    <t>101000004001</t>
  </si>
  <si>
    <t>10t电葫芦</t>
  </si>
  <si>
    <t>1.10t手动电葫芦；
2.其他：根据设计图纸及相关规范要求综合考虑。</t>
  </si>
  <si>
    <t>19</t>
  </si>
  <si>
    <t>100800007001</t>
  </si>
  <si>
    <t>靠船簇桩钢结构</t>
  </si>
  <si>
    <t>1.结构型式：靠船簇桩钢结构；
2.钢材规格：Q345；
3.工程内容：下料，拼接，焊接；装船，运输，水上安装，校正；
4.其他：根据设计图纸及相关规范要求综合考虑。</t>
  </si>
  <si>
    <t>20</t>
  </si>
  <si>
    <t>101000004007</t>
  </si>
  <si>
    <t>沉降观测点埋设</t>
  </si>
  <si>
    <t>1.沉降观测点埋设；
2.其他：根据设计图纸及相关规范要求综合考虑。</t>
  </si>
  <si>
    <t>个</t>
  </si>
  <si>
    <t>21</t>
  </si>
  <si>
    <t>101000009001</t>
  </si>
  <si>
    <t>钢结构防腐</t>
  </si>
  <si>
    <t xml:space="preserve">1.喷砂除锈Sa2级；
2.防腐涂料：无机富锌底漆一道，环氧云铁防锈漆二道，环氧重型防腐涂料二道；
3.其他：根据设计图纸及相关规范要求综合考虑。
</t>
  </si>
  <si>
    <t>m²</t>
  </si>
  <si>
    <t>22</t>
  </si>
  <si>
    <t>101000009005</t>
  </si>
  <si>
    <t>钢护筒防腐</t>
  </si>
  <si>
    <t xml:space="preserve">1.喷砂除锈Sa2级；
2.防腐涂料：底层采用富锌漆，厚 75μm；中间层采用环氧云铁防锈漆，厚 400μm；
面层采用厚浆型聚氨酯涂料，厚 250um；
3.其他：根据设计图纸及相关规范要求综合考虑。
</t>
  </si>
  <si>
    <t>23</t>
  </si>
  <si>
    <t>100401005001</t>
  </si>
  <si>
    <t>硅烷防腐</t>
  </si>
  <si>
    <t>1.硅烷浸渍用量每平方米用量为400~600g/m2；
2.工程内容：表面处理，喷涂，清理；
3.其他：根据设计图纸及相关规范要求综合考虑。</t>
  </si>
  <si>
    <t>24</t>
  </si>
  <si>
    <t>101000009047</t>
  </si>
  <si>
    <t>防滑地砖</t>
  </si>
  <si>
    <t>1.混凝土基层；
2.10mm素水泥结合浆；
3.20mm厚1:4干硬性水泥砂浆；
4.8~10mm防滑地砖；
5.其他：根据设计图纸及相关规范要求综合考虑。</t>
  </si>
  <si>
    <t>25</t>
  </si>
  <si>
    <t>101000007039</t>
  </si>
  <si>
    <t>围墙大门</t>
  </si>
  <si>
    <t>1.材料品种、规格：不锈钢大门，电动平开（含电动系统）；
2.其他：根据设计图纸及相关规范要求综合考虑。</t>
  </si>
  <si>
    <t>26</t>
  </si>
  <si>
    <t>101000007051</t>
  </si>
  <si>
    <t>有档锚链</t>
  </si>
  <si>
    <t>1.材料品种、规格：3m长，Φ36船用有档锚链；
2.其他：根据设计图纸及相关规范要求综合考虑。</t>
  </si>
  <si>
    <t>根</t>
  </si>
  <si>
    <t>27</t>
  </si>
  <si>
    <t>混凝土锚块制安</t>
  </si>
  <si>
    <t>1.混凝土规格、种类：C40商品砼；
2.单件重：14.56t；
3.含吊筋，含制作、安装；
4.其他：根据设计图纸及相关规范要求综合考虑。</t>
  </si>
  <si>
    <t>28</t>
  </si>
  <si>
    <t>100502001004</t>
  </si>
  <si>
    <t>29</t>
  </si>
  <si>
    <t>100502001005</t>
  </si>
  <si>
    <t>30</t>
  </si>
  <si>
    <t>100502001012</t>
  </si>
  <si>
    <t>31</t>
  </si>
  <si>
    <t>100701005007</t>
  </si>
  <si>
    <t>32</t>
  </si>
  <si>
    <t>100701005008</t>
  </si>
  <si>
    <t>1.规格型号：Q235，壁厚8mm；
2.工程内容：制安拆导向架，振冲埋设护筒；
3.其他：根据设计图纸及相关规范要求综合考虑。</t>
  </si>
  <si>
    <t>33</t>
  </si>
  <si>
    <t>100701005015</t>
  </si>
  <si>
    <t>34</t>
  </si>
  <si>
    <t>1006020130010</t>
  </si>
  <si>
    <t xml:space="preserve">1.部位：帽梁；
2.混凝土强度等级：商品混凝土C40；
3.工作内容：水上组拼、安装、拆除模板，浇筑及养护混凝土；
4.其他：根据设计图纸及相关规范要求综合考虑。
</t>
  </si>
  <si>
    <t>35</t>
  </si>
  <si>
    <t>100701001011</t>
  </si>
  <si>
    <t>36</t>
  </si>
  <si>
    <t>100602015025</t>
  </si>
  <si>
    <t>37</t>
  </si>
  <si>
    <t>100701001026</t>
  </si>
  <si>
    <t>38</t>
  </si>
  <si>
    <t>100602013030</t>
  </si>
  <si>
    <t>39</t>
  </si>
  <si>
    <t>101000001031</t>
  </si>
  <si>
    <t>40</t>
  </si>
  <si>
    <t>100800020032</t>
  </si>
  <si>
    <t>41</t>
  </si>
  <si>
    <t>101000007033</t>
  </si>
  <si>
    <t>42</t>
  </si>
  <si>
    <t>100800001042</t>
  </si>
  <si>
    <t>43</t>
  </si>
  <si>
    <t>101000004041</t>
  </si>
  <si>
    <t>44</t>
  </si>
  <si>
    <t>100800007042</t>
  </si>
  <si>
    <t>45</t>
  </si>
  <si>
    <t>101000004043</t>
  </si>
  <si>
    <t>46</t>
  </si>
  <si>
    <t>101000009044</t>
  </si>
  <si>
    <t>1.喷砂除锈Sa2级；
2.防腐涂料：无机富锌底漆一道，环氧云铁防锈漆二道，环氧重型防腐涂料二道；
3.其他：根据设计图纸及相关规范要求综合考虑。</t>
  </si>
  <si>
    <t>47</t>
  </si>
  <si>
    <t>101000009045</t>
  </si>
  <si>
    <t>1.喷砂除锈Sa2级；
2.防腐涂料：底层采用富锌漆，厚 75μm；中间层采用环氧云铁防锈漆，厚 400μm；
面层采用厚浆型聚氨酯涂料，厚 250um；
3.其他：根据设计图纸及相关规范要求综合考虑。</t>
  </si>
  <si>
    <t>48</t>
  </si>
  <si>
    <t>100401005011</t>
  </si>
  <si>
    <t>49</t>
  </si>
  <si>
    <t>101000009048</t>
  </si>
  <si>
    <t>50</t>
  </si>
  <si>
    <t>101000007049</t>
  </si>
  <si>
    <t>51</t>
  </si>
  <si>
    <t>101000007052</t>
  </si>
  <si>
    <t>52</t>
  </si>
  <si>
    <t>101000004045</t>
  </si>
  <si>
    <t>单位工程招标控制价汇总表</t>
  </si>
  <si>
    <t>工程名称：广州市海防教育基地项目交通渡口码头工程天后宫码头安装工程</t>
  </si>
  <si>
    <t>标段：</t>
  </si>
  <si>
    <t>第 1 页  共 1 页</t>
  </si>
  <si>
    <t>汇总内容</t>
  </si>
  <si>
    <t>金额:(元)</t>
  </si>
  <si>
    <t>其中：暂估价(元)</t>
  </si>
  <si>
    <t>分部分项合计</t>
  </si>
  <si>
    <t>1.1</t>
  </si>
  <si>
    <t>电气工程</t>
  </si>
  <si>
    <t>1.2</t>
  </si>
  <si>
    <t>通信工程</t>
  </si>
  <si>
    <t>1.3</t>
  </si>
  <si>
    <t>给排水消防工程</t>
  </si>
  <si>
    <t>1.4</t>
  </si>
  <si>
    <t>外电敷设</t>
  </si>
  <si>
    <t>1.5</t>
  </si>
  <si>
    <t>外水敷设</t>
  </si>
  <si>
    <t>措施合计</t>
  </si>
  <si>
    <t>2.1</t>
  </si>
  <si>
    <t>绿色施工安全防护措施费</t>
  </si>
  <si>
    <t>2.2</t>
  </si>
  <si>
    <t>其他措施费</t>
  </si>
  <si>
    <t>其他项目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</si>
  <si>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</si>
  <si>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</si>
  <si>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</si>
  <si>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</si>
  <si>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</si>
  <si>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</si>
  <si>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</si>
  <si>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</si>
  <si>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</si>
  <si>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</si>
  <si>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</si>
  <si>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</si>
  <si>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</si>
  <si>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</si>
  <si>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</si>
  <si>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</si>
  <si>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</si>
  <si>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</si>
  <si>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</si>
  <si>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税前工程造价</t>
  </si>
  <si>
    <t>增值税销项税额</t>
  </si>
  <si>
    <t>总造价</t>
  </si>
  <si>
    <t>人工费</t>
  </si>
  <si>
    <t>招标控制价合计=1+2+3+5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</si>
  <si>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</si>
  <si>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</si>
  <si>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</si>
  <si>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8 页</t>
  </si>
  <si>
    <t>项目特征描述</t>
  </si>
  <si>
    <t>工程量</t>
  </si>
  <si>
    <t>综合单价</t>
  </si>
  <si>
    <t>综合合价</t>
  </si>
  <si>
    <t>其中</t>
  </si>
  <si>
    <t>030404017001</t>
  </si>
  <si>
    <t>码头总配电箱AP</t>
  </si>
  <si>
    <t>1.名称:码头总配电箱AP
2.规格、型号:245kW,防护等级IP56
3.箱体、元器件安装
4.接线接地
5.基础支架制作安装
6.其他：根据设计图纸及相关规范要求综合考虑</t>
  </si>
  <si>
    <t>台</t>
  </si>
  <si>
    <t>030404017002</t>
  </si>
  <si>
    <t>船舶岸电箱AD</t>
  </si>
  <si>
    <t>1.名称:船舶岸电箱AD
2.规格、型号:240kW,防护等级IP67
3.箱体、元器件安装
4.接线接地
5.基础支架制作安装
6.其他：根据设计图纸及相关规范要求综合考虑</t>
  </si>
  <si>
    <t>030412003001</t>
  </si>
  <si>
    <t>钢杆路灯</t>
  </si>
  <si>
    <t>1.名称:钢杆路灯
2.规格、型号：3.5m,配置1X70W LED灯具
3.基础制作安装，接地
4.其他：根据设计图纸及相关规范要求综合考虑</t>
  </si>
  <si>
    <t>030412003002</t>
  </si>
  <si>
    <t>1.名称:钢杆路灯
2.规格、型号：6m,配置1X150W LED灯具
3.基础制作安装，接地
4.其他：根据设计图纸及相关规范要求综合考虑</t>
  </si>
  <si>
    <t>030408001002</t>
  </si>
  <si>
    <t>电力电缆CEFR-0.6/1KV-4X150+1X70</t>
  </si>
  <si>
    <t>1.名称:电力电缆
2.规格、型号：CEFR-0.6/1KV-4X150+1X70
3.敷设方式：电缆敷设
4.其他：根据设计图纸及相关规范要求综合考虑</t>
  </si>
  <si>
    <t>030408006001</t>
  </si>
  <si>
    <t>电力电缆头185mm2以内</t>
  </si>
  <si>
    <t>1.名称:电力电缆头
2.规格、型号：185mm2以内
3.制作、安装
4.其他：根据设计图纸及相关规范要求综合考虑</t>
  </si>
  <si>
    <t>本页小计</t>
  </si>
  <si>
    <t>注：为计取规费等的使用，可在表中增设其中：“定额人工费”。</t>
  </si>
  <si>
    <t>表—08</t>
  </si>
  <si>
    <t>第 2 页  共 8 页</t>
  </si>
  <si>
    <t>030408001003</t>
  </si>
  <si>
    <t>电力电缆CEFR-0.6/1KV-3X6</t>
  </si>
  <si>
    <t>1.名称:电力电缆
2.规格、型号：CEFR-0.6/1KV-3X6
3.敷设方式：电缆敷设
4.其他：根据设计图纸及相关规范要求综合考虑</t>
  </si>
  <si>
    <t>030411001001</t>
  </si>
  <si>
    <t>配管SC150</t>
  </si>
  <si>
    <t>1.名称:配管
2.规格、型号：镀锌钢管SC150
3.其他：根据设计图纸及相关规范要求综合考虑</t>
  </si>
  <si>
    <t>030411001002</t>
  </si>
  <si>
    <t>配管SC50</t>
  </si>
  <si>
    <t>1.名称:配管
2.规格、型号：镀锌钢管SC50
3.其他：根据设计图纸及相关规范要求综合考虑</t>
  </si>
  <si>
    <t>030411001003</t>
  </si>
  <si>
    <t>配管 KJG DN150</t>
  </si>
  <si>
    <t>1.名称:配管
2.规格、型号：可挠金属管KJG DN150
3.其他：根据设计图纸及相关规范要求综合考虑</t>
  </si>
  <si>
    <t>030411001004</t>
  </si>
  <si>
    <t>配管 KJG DN50</t>
  </si>
  <si>
    <t>1.名称:配管
2.规格、型号：可挠金属管KJG DN50
3.其他：根据设计图纸及相关规范要求综合考虑</t>
  </si>
  <si>
    <t>030411003001</t>
  </si>
  <si>
    <t>不锈钢桥架200*100*1.2mm</t>
  </si>
  <si>
    <t>1.名称:不锈钢桥架
2.规格、型号：200*100*1.2mm
3.其他：根据设计图纸及相关规范要求综合考虑</t>
  </si>
  <si>
    <t>030413001001</t>
  </si>
  <si>
    <t>桥架支架</t>
  </si>
  <si>
    <t>1.名称:桥架支架
2.材质:综合型钢
3.除锈、防腐刷漆
4.其他：根据设计图纸及相关规范要求综合考虑</t>
  </si>
  <si>
    <t>030413001002</t>
  </si>
  <si>
    <t>桥架支架预埋件</t>
  </si>
  <si>
    <t>1.名称:桥架支架预埋件
2.材质:综合型钢
3.其他：根据设计图纸及相关规范要求综合考虑</t>
  </si>
  <si>
    <t>第 3 页  共 8 页</t>
  </si>
  <si>
    <t>030409001001</t>
  </si>
  <si>
    <t>接地极</t>
  </si>
  <si>
    <t>1.名称:接地极
2.利用桩内不少于2根直径≥16的主钢筋做接地极 
3.其他：根据设计图纸及相关规范要求综合考虑</t>
  </si>
  <si>
    <t>处</t>
  </si>
  <si>
    <t>030409004001</t>
  </si>
  <si>
    <t>接地干线</t>
  </si>
  <si>
    <t>1.名称:接地干线
2.材质:-40*4热镀锌扁钢
3.其他：根据设计图纸及相关规范要求综合考虑</t>
  </si>
  <si>
    <t>030409005001</t>
  </si>
  <si>
    <t>接地连接线</t>
  </si>
  <si>
    <t>1.名称:接地连接线
2.材质:BVV-25mm²
3.其他：根据设计图纸及相关规范要求综合考虑</t>
  </si>
  <si>
    <t>030401002001</t>
  </si>
  <si>
    <t>隔离变压器</t>
  </si>
  <si>
    <t>1.名称:隔离变压器
2.规格、型号:250KVA
3.箱体、元器件安装
4.接线接地
5.基础支架制作安装
6.其他：根据设计图纸及相关规范要求综合考虑</t>
  </si>
  <si>
    <t>电气工程合计</t>
  </si>
  <si>
    <t>030507008001</t>
  </si>
  <si>
    <t>摄像机</t>
  </si>
  <si>
    <t>1.名称:摄像机
2.规格、型号：5G高清数码摄像机，10倍光学变焦，IP65,带云台
3.横杆支架制作安装，接地
4.其他：根据设计图纸及相关规范要求综合考虑</t>
  </si>
  <si>
    <t>030408001004</t>
  </si>
  <si>
    <t>030411001005</t>
  </si>
  <si>
    <t>第 4 页  共 8 页</t>
  </si>
  <si>
    <t>通信工程合计</t>
  </si>
  <si>
    <t>030901002001</t>
  </si>
  <si>
    <t>衬塑钢管DN150</t>
  </si>
  <si>
    <t>1.名称:衬塑钢管
2.材质、规格:DN150 PN1.6
3.连接形式:管箍连接或法兰连接
4.含管件、弯头安装
5.管道冲洗、消毒，管道防腐
6.其他：根据设计图纸及相关规范要求综合考虑</t>
  </si>
  <si>
    <t>031003003002</t>
  </si>
  <si>
    <t>水表DN150</t>
  </si>
  <si>
    <t>1.名称:水表
2.材质、规格:DN150
3.连接形式:法兰连接
4.其他：根据设计图纸及相关规范要求综合考虑</t>
  </si>
  <si>
    <t>031003003001</t>
  </si>
  <si>
    <t>闸阀DN150</t>
  </si>
  <si>
    <t>1.名称:闸阀
2.材质、规格:DN150
3.连接形式:法兰连接
4.其他：根据设计图纸及相关规范要求综合考虑</t>
  </si>
  <si>
    <t>031003003003</t>
  </si>
  <si>
    <t>防回流污染止回阀DN150</t>
  </si>
  <si>
    <t>1.名称:防回流污染止回阀
2.材质、规格:DN150
3.连接形式:法兰连接
4.其他：根据设计图纸及相关规范要求综合考虑</t>
  </si>
  <si>
    <t>031003010001</t>
  </si>
  <si>
    <t>不锈钢金属软管DN150</t>
  </si>
  <si>
    <t>1.名称:不锈钢金属软管
2.材质、规格:DN150，L=2~3M以内
3.连接形式:法兰连接
4.其他：根据设计图纸及相关规范要求综合考虑</t>
  </si>
  <si>
    <t>030901010001</t>
  </si>
  <si>
    <t>不锈钢消防箱</t>
  </si>
  <si>
    <t>1.名称:不锈钢消防箱
2.规格、型号:SNW65
3.内设SNW65消火栓、19mm水枪、25m水带、消防按钮
4.其他：根据设计图纸及相关规范要求综合考虑</t>
  </si>
  <si>
    <t>第 5 页  共 8 页</t>
  </si>
  <si>
    <t>030901013001</t>
  </si>
  <si>
    <t>灭火器</t>
  </si>
  <si>
    <t>1.名称:灭火器
2.形式:放置式
3.规格、型号:不锈钢灭火器箱体
4.含2具手提式干粉磷酸铵盐灭火器
MF/ABC4
5.其他：根据设计图纸及相关规范要求综合考虑</t>
  </si>
  <si>
    <t>组</t>
  </si>
  <si>
    <t>031002001002</t>
  </si>
  <si>
    <t>管道支架</t>
  </si>
  <si>
    <t>1.名称:管道支架
2.材质:综合型钢
3.除锈、防腐刷漆
4.其他：根据设计图纸及相关规范要求综合考虑</t>
  </si>
  <si>
    <t>给排水消防工程合计</t>
  </si>
  <si>
    <t>030408001005</t>
  </si>
  <si>
    <t>电力电缆ZR-YJV22-0.6/1kV-4X240</t>
  </si>
  <si>
    <t>1.名称:电力电缆
2.规格、型号：ZR-YJV22-0.6/1kV-4X240
3.敷设方式：电缆敷设
4.其他：根据设计图纸及相关规范要求综合考虑</t>
  </si>
  <si>
    <t>030408006002</t>
  </si>
  <si>
    <t>电力电缆头240mm2以内</t>
  </si>
  <si>
    <t>1.名称:电力电缆头
2.规格、型号：240mm2以内
3.制作、安装
4.其他：根据设计图纸及相关规范要求综合考虑</t>
  </si>
  <si>
    <t>030408003001</t>
  </si>
  <si>
    <t>电缆保护管</t>
  </si>
  <si>
    <t>1.名称:电缆保护管
2.规格、型号：UPVC φ160
3.其他：根据设计图纸及相关规范要求综合考虑</t>
  </si>
  <si>
    <t>第 6 页  共 8 页</t>
  </si>
  <si>
    <t>040504001001</t>
  </si>
  <si>
    <t>电缆井0.7m×0.7m×0.8m（净空）</t>
  </si>
  <si>
    <t>1.垫层、基础材质及厚度:C15混凝土100mm
2.砌筑材料品种、规格、强度等级:M7.5水泥砂浆砌MU10普通砼实心砌块
3.勾缝、抹面要求:1:2.5水泥砂浆，批挡厚:10mm
4.盖板材质、规格:C25钢筋混凝土盖板960*470*100mm
5.井座：角钢盖板底座
6.井圈材质及规格:C15混凝土压顶高度120mm
7.其他：根据设计图纸及相关规范要求综合考虑</t>
  </si>
  <si>
    <t>040101002002</t>
  </si>
  <si>
    <t>挖沟槽土方</t>
  </si>
  <si>
    <t>1.土壤类别:综合 
2.挖土深度:深2m以内
3.其他：根据设计图纸及相关规范要求综合考虑</t>
  </si>
  <si>
    <t>m3</t>
  </si>
  <si>
    <t>040103001003</t>
  </si>
  <si>
    <t>回填石粉</t>
  </si>
  <si>
    <t>1.填方材料品种:回填石粉
2.根据设计图纸及相关规范要求综合考虑</t>
  </si>
  <si>
    <t>040203007001</t>
  </si>
  <si>
    <t>水泥混凝土</t>
  </si>
  <si>
    <t>1.混凝土强度等级:C15混凝土
2.厚度:10cm</t>
  </si>
  <si>
    <t>m2</t>
  </si>
  <si>
    <t>040103001002</t>
  </si>
  <si>
    <t>回填方</t>
  </si>
  <si>
    <t>1.填方材料品种:符合要求原状土 
2.密实度:按设计或规范要求
3.其他：根据设计图纸及相关规范要求综合考虑</t>
  </si>
  <si>
    <t>040103002002</t>
  </si>
  <si>
    <t>余方弃置</t>
  </si>
  <si>
    <t>1.废弃料品种:-般土壤和碎(砾)石 
2.运距:综合考虑
3.其他：根据设计图纸及相关规范要求综合考虑</t>
  </si>
  <si>
    <t>外电敷设合计</t>
  </si>
  <si>
    <t>第 7 页  共 8 页</t>
  </si>
  <si>
    <t>031001006001</t>
  </si>
  <si>
    <t>双层双色PE给水管DN150</t>
  </si>
  <si>
    <t>1.名称:双层双色PE给水管
2.材质、规格:DN150 PN1.6
3.连接形式:电热熔连接
4.含管件、弯头安装
5.管道冲洗、消毒
6.150mm砂石基础层
7.100mm砂垫层
8.其他：根据设计图纸及相关规范要求综合考虑</t>
  </si>
  <si>
    <t>031003003004</t>
  </si>
  <si>
    <t>031003002001</t>
  </si>
  <si>
    <t>橡胶软接头DN150 L=2.0m</t>
  </si>
  <si>
    <t>1.名称:橡胶软接头
2.材质、规格:DN150 L=2.0m
3.连接形式:法兰连接
4.其他：根据设计图纸及相关规范要求综合考虑</t>
  </si>
  <si>
    <t>040504001002</t>
  </si>
  <si>
    <t>闸阀井1300*1300</t>
  </si>
  <si>
    <t>1.名称:闸阀井1300*1300
2.做法详见图集07MS101-2/66
3.其他：根据设计图纸及相关规范要求综合考虑</t>
  </si>
  <si>
    <t>040101002001</t>
  </si>
  <si>
    <t>040103001004</t>
  </si>
  <si>
    <t>1.填方材料品种:回填砂
2.密实度:按设计或规范要求
3.其他：根据设计图纸及相关规范要求综合考虑</t>
  </si>
  <si>
    <t>040103001001</t>
  </si>
  <si>
    <t>第 8 页  共 8 页</t>
  </si>
  <si>
    <t>040103002001</t>
  </si>
  <si>
    <t>外水敷设合计</t>
  </si>
  <si>
    <t>措施项目</t>
  </si>
  <si>
    <t>031302007001</t>
  </si>
  <si>
    <t>高层施工增加</t>
  </si>
  <si>
    <t>031301017001</t>
  </si>
  <si>
    <t>脚手架搭拆费</t>
  </si>
  <si>
    <t>单价措施合计</t>
  </si>
  <si>
    <t>合   计</t>
  </si>
  <si>
    <t>综合单价分析表</t>
  </si>
  <si>
    <t>工程名称：</t>
  </si>
  <si>
    <t>第  页  共  页</t>
  </si>
  <si>
    <t>清单综合单价组成明细</t>
  </si>
  <si>
    <t>定额编号</t>
  </si>
  <si>
    <t>定额项目名称</t>
  </si>
  <si>
    <t>定额
单位</t>
  </si>
  <si>
    <t>单价</t>
  </si>
  <si>
    <t>合价</t>
  </si>
  <si>
    <t>材料费</t>
  </si>
  <si>
    <t>机具费</t>
  </si>
  <si>
    <t>管理费
和利润</t>
  </si>
  <si>
    <t>人工单价</t>
  </si>
  <si>
    <t>小计</t>
  </si>
  <si>
    <t>元/工日</t>
  </si>
  <si>
    <t>未计价材料费</t>
  </si>
  <si>
    <t>清单项目综合单价</t>
  </si>
  <si>
    <t>材
料
费
明
细</t>
  </si>
  <si>
    <t>主要材料名称、规格、型号</t>
  </si>
  <si>
    <t>单位</t>
  </si>
  <si>
    <t>单价（元）</t>
  </si>
  <si>
    <t>合价（元）</t>
  </si>
  <si>
    <t>暂估单价
（元）</t>
  </si>
  <si>
    <t>暂估合价
（元）</t>
  </si>
  <si>
    <t>其他材料费</t>
  </si>
  <si>
    <t>-</t>
  </si>
  <si>
    <t>材料费小计</t>
  </si>
  <si>
    <t>注：1.如不使用省级或行业建设主管部门发布的计价依据，可不填定额编码、名称等；
    2.招标文件提供了暂估单价的材料，按暂估的单价填入表内“暂估单价”栏及“暂估合价”栏。</t>
  </si>
  <si>
    <t>表-09</t>
  </si>
  <si>
    <t>总价措施项目清单与计价表</t>
  </si>
  <si>
    <t>第 1 页  共 2 页</t>
  </si>
  <si>
    <t>计算基础</t>
  </si>
  <si>
    <t>费率
(%)</t>
  </si>
  <si>
    <t>金额
(元)</t>
  </si>
  <si>
    <t>调整费率
(%)</t>
  </si>
  <si>
    <t>调整后金额
(元)</t>
  </si>
  <si>
    <t>LSSGCSF00001</t>
  </si>
  <si>
    <t>分部分项人工费+分部分项机具费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</si>
  <si>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</si>
  <si>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</si>
  <si>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</si>
  <si>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</si>
  <si>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</si>
  <si>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</si>
  <si>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</si>
  <si>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</si>
  <si>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</si>
  <si>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</si>
  <si>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按该部分人工费的30%计算</t>
  </si>
  <si>
    <t>粤031302008001</t>
  </si>
  <si>
    <t>赶工措施费</t>
  </si>
  <si>
    <t>赶工措施费=（1-δ）*分部分项（人工费+施工机具费）*0.344 （0.8≤δ＜1   式中：δ=合同工期/定额工期）</t>
  </si>
  <si>
    <t>031302002001</t>
  </si>
  <si>
    <t>夜间施工增加费</t>
  </si>
  <si>
    <t>按其夜间施工项目人工费的20%计算</t>
  </si>
  <si>
    <t>JTGRSGZJF001</t>
  </si>
  <si>
    <t>交通干扰工程施工增加费</t>
  </si>
  <si>
    <t>按在市政道路上施工项目人工费的10%计算</t>
  </si>
  <si>
    <t>粤031302009001</t>
  </si>
  <si>
    <t>文明工地增加费</t>
  </si>
  <si>
    <t>以分部分项的人工费与施工机具费之和为计算基础；市级文明工地1.00%；省级文明工地2.00%</t>
  </si>
  <si>
    <t>DXGXJCJXF001</t>
  </si>
  <si>
    <t>地下管线交叉降效费</t>
  </si>
  <si>
    <t>按实际发生或经批准的施工方案计算</t>
  </si>
  <si>
    <t>编制人（造价人员）：</t>
  </si>
  <si>
    <t>复核人（造价工程师）：</t>
  </si>
  <si>
    <t>表-11</t>
  </si>
  <si>
    <t>第 2 页  共 2 页</t>
  </si>
  <si>
    <t>QTFY00000001</t>
  </si>
  <si>
    <t>按实际发生或经批准的施工组织设计方案计算</t>
  </si>
  <si>
    <t>合    计</t>
  </si>
  <si>
    <t>其他项目清单与计价汇总表</t>
  </si>
  <si>
    <t>结算金额（元）</t>
  </si>
  <si>
    <t>0.00</t>
  </si>
  <si>
    <t>明细详见表-12-1</t>
  </si>
  <si>
    <t>30000.00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</si>
  <si>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</si>
  <si>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</si>
  <si>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</si>
  <si>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</si>
  <si>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</si>
  <si>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</si>
  <si>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</si>
  <si>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</si>
  <si>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</si>
  <si>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</si>
  <si>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</si>
  <si>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</si>
  <si>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</si>
  <si>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</si>
  <si>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</si>
  <si>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</si>
  <si>
    <t>工程名称：广州市海防教育基地项目交通渡口码头工程上横挡码头安装工程</t>
  </si>
  <si>
    <t>太阳能路灯</t>
  </si>
  <si>
    <t>1.名称:太阳能路灯
2.规格、型号：3.5m,配置1X70W LED灯具，含蓄电模块
3.基础制作安装，接地
4.其他：根据设计图纸及相关规范要求综合考虑</t>
  </si>
  <si>
    <t>1.名称:太阳能路灯
2.规格、型号：6m,配置1X150W LED灯具，含蓄电模块
3.基础制作安装，接地
4.其他：根据设计图纸及相关规范要求综合考虑</t>
  </si>
  <si>
    <t>1.名称:接地极
2.利用桩内不少于2根直径≥16的主钢筋做接地极
3.其他：根据设计图纸及相关规范要求综合考虑</t>
  </si>
  <si>
    <t>030408001001</t>
  </si>
  <si>
    <t>电气配线ZR-BV-2.5</t>
  </si>
  <si>
    <t>1.名称:电气配线
2.规格、型号：ZR-BV-2.5
3.敷设方式：管内敷设
4.其他：根据设计图纸及相关规范要求综合考虑</t>
  </si>
  <si>
    <t>投资估算汇总表</t>
  </si>
  <si>
    <t>工程或费用名称</t>
  </si>
  <si>
    <t>技术经济指标</t>
  </si>
  <si>
    <t>费用合计（万元）</t>
  </si>
  <si>
    <t>综合单价   （元）</t>
  </si>
  <si>
    <t>评审会</t>
  </si>
  <si>
    <t>增减</t>
  </si>
  <si>
    <t>市政院</t>
  </si>
  <si>
    <t>第一部分 建设工程费用</t>
  </si>
  <si>
    <t>km</t>
  </si>
  <si>
    <t>规划纵一路</t>
  </si>
  <si>
    <t>规划纵二路</t>
  </si>
  <si>
    <t>规划横一路</t>
  </si>
  <si>
    <t>规划横二路</t>
  </si>
  <si>
    <t>规划横三路</t>
  </si>
  <si>
    <t>华师南沙附小西路</t>
  </si>
  <si>
    <t>六涌西路</t>
  </si>
  <si>
    <t>第二部分 工程建设其他费用</t>
  </si>
  <si>
    <t>执行标准</t>
  </si>
  <si>
    <t>计算公式</t>
  </si>
  <si>
    <t>建设管理费</t>
  </si>
  <si>
    <t>建设单位管理费</t>
  </si>
  <si>
    <t>财建[2016]504号</t>
  </si>
  <si>
    <t>(总投资-征地拆迁及管线迁改费-建设单位管理费-10000)*1%+140</t>
  </si>
  <si>
    <t>建设工程监理费</t>
  </si>
  <si>
    <t>国家发改委、建设部发改价格[2007]670号</t>
  </si>
  <si>
    <t>(708.2-393.4)*(建安费-20000)/20000+393.4</t>
  </si>
  <si>
    <t>建设项目前期工作咨询费</t>
  </si>
  <si>
    <t>国家计委计价格[1999]1283号</t>
  </si>
  <si>
    <t>((总投资-征地拆迁及管线迁改费-10000)*(75-28)/40000+28)*0.7*1.0</t>
  </si>
  <si>
    <t>编制可行性研究报告</t>
  </si>
  <si>
    <t>工程勘察设计费及相关费用</t>
  </si>
  <si>
    <t>工程勘察费</t>
  </si>
  <si>
    <t>建标[2007]164号</t>
  </si>
  <si>
    <t>建安费*0.8%</t>
  </si>
  <si>
    <t>工程设计费</t>
  </si>
  <si>
    <t>国家计委、建设部计价格[2002]10号</t>
  </si>
  <si>
    <t>((1054-566.8)*(建安费-20000)/20000+566.8)*1*1</t>
  </si>
  <si>
    <t>施工图预算编制费</t>
  </si>
  <si>
    <t>设计费*10%</t>
  </si>
  <si>
    <t>竣工图编制费</t>
  </si>
  <si>
    <t>设计费*8%</t>
  </si>
  <si>
    <t>环境影响咨询服务费</t>
  </si>
  <si>
    <t>发改价格[2011]534号</t>
  </si>
  <si>
    <t>((51-23.5)*(总投资-征地拆迁及管线迁改费-20000)/80000+23.5)*0.8*0.8</t>
  </si>
  <si>
    <t>场地准备费及临时设施费</t>
  </si>
  <si>
    <t>建安费*0.5%</t>
  </si>
  <si>
    <t>工程保险费</t>
  </si>
  <si>
    <t>建安费*0.3%</t>
  </si>
  <si>
    <t>招标代理服务费</t>
  </si>
  <si>
    <t>国家计委计价格[2002]1980号</t>
  </si>
  <si>
    <t>施工招标</t>
  </si>
  <si>
    <t>(建安费-10000)*0.05%+30.55</t>
  </si>
  <si>
    <t>勘察设计招标</t>
  </si>
  <si>
    <t>(勘察设计费-1000)*0.25%+6.95</t>
  </si>
  <si>
    <t>监理招标</t>
  </si>
  <si>
    <t>(监理费-500)*0.45%+4.7</t>
  </si>
  <si>
    <t>造价咨询服务招标</t>
  </si>
  <si>
    <t>(造价咨询费-100)*0.8%+1.5</t>
  </si>
  <si>
    <t>检测招标</t>
  </si>
  <si>
    <t>(检验检测费-500)*0.45%+4.7</t>
  </si>
  <si>
    <t>设计咨询招标</t>
  </si>
  <si>
    <t>(设计咨询费-100)*0.8%+1.5</t>
  </si>
  <si>
    <t>施工全过程造价咨询服务费</t>
  </si>
  <si>
    <t>粤价函[2011]742号</t>
  </si>
  <si>
    <t>(建安费-10000)*0.7%+86.6</t>
  </si>
  <si>
    <t>检验检测费</t>
  </si>
  <si>
    <t>穗建造价[2019]38号</t>
  </si>
  <si>
    <t>建安费*2%</t>
  </si>
  <si>
    <t>设计咨询服务费(含施工图技术审查费）</t>
  </si>
  <si>
    <t>粤建市[2013]131号</t>
  </si>
  <si>
    <t>(总投资-征地拆迁及管线迁改费)*0.4%</t>
  </si>
  <si>
    <t>其中：施工图技术审查费</t>
  </si>
  <si>
    <t>勘察设计费*6.5%</t>
  </si>
  <si>
    <t>地质灾害危险性评价费</t>
  </si>
  <si>
    <t>暂计</t>
  </si>
  <si>
    <t>防洪评估费</t>
  </si>
  <si>
    <t>通航论证费</t>
  </si>
  <si>
    <t>建设用地费</t>
  </si>
  <si>
    <t>征地费用</t>
  </si>
  <si>
    <t>《广州南沙开发区土地开发中心》</t>
  </si>
  <si>
    <t>管线迁改费用</t>
  </si>
  <si>
    <t>14.2.1</t>
  </si>
  <si>
    <t>电力管线</t>
  </si>
  <si>
    <t>14.2.2</t>
  </si>
  <si>
    <t>通信管线</t>
  </si>
  <si>
    <t>14.2.3</t>
  </si>
  <si>
    <t>雨水管线</t>
  </si>
  <si>
    <t>14.2.4</t>
  </si>
  <si>
    <t>给水管线</t>
  </si>
  <si>
    <t>14.2.5</t>
  </si>
  <si>
    <t>燃气管线</t>
  </si>
  <si>
    <t>用地报批费</t>
  </si>
  <si>
    <t>穗规划资源南函[2020]1151号</t>
  </si>
  <si>
    <t>项目占地面积约为61632㎡，具体费用如下：
新增建设用地土地有偿费：=61632*56/10000=345万元；
新增建设用地指标购置费：=61632/667*75=6930.13万元
综上，土地成本预计费用合计为7275.27万元。</t>
  </si>
  <si>
    <t>第三部分 基本预备费</t>
  </si>
  <si>
    <t>(第一部分+第二部分-征地拆迁及管线迁改费)*5%</t>
  </si>
  <si>
    <t>总投资</t>
  </si>
  <si>
    <t>评审投资</t>
  </si>
  <si>
    <t>核减</t>
  </si>
  <si>
    <t>面积</t>
  </si>
  <si>
    <t>金额</t>
  </si>
  <si>
    <t>dn300排水管</t>
  </si>
  <si>
    <t>以路面面积计算的软基处理单方造价</t>
  </si>
  <si>
    <t>dn600排水管</t>
  </si>
  <si>
    <t>以路面面积计算的路基工程单方造价</t>
  </si>
  <si>
    <t>dn800排水管</t>
  </si>
  <si>
    <t>以路面面积计算的路面工程单方造价</t>
  </si>
  <si>
    <t>dn1000排水管</t>
  </si>
  <si>
    <t>以路面面积计算的排水工程单方造价</t>
  </si>
  <si>
    <t>dn1200排水管</t>
  </si>
  <si>
    <t>以路面面积计算的电力工程单方造价</t>
  </si>
  <si>
    <t>dn1350排水管</t>
  </si>
  <si>
    <t>以路面面积计算的交通及监控工程单方造价</t>
  </si>
  <si>
    <t>dn1500排水管</t>
  </si>
  <si>
    <t>以路面面积计算的绿化工程单方造价</t>
  </si>
  <si>
    <t>dn1650排水管</t>
  </si>
  <si>
    <t>以路面面积计算的照明工程单方造价</t>
  </si>
  <si>
    <t>dn1800排水管</t>
  </si>
  <si>
    <t>以路面面积计算的道路工程建安费软基处理单方造价</t>
  </si>
  <si>
    <t>dn500污水管</t>
  </si>
  <si>
    <t>以路面面积计算的整体项目（含建安工程费、其他费、预备费、不含征拆费、不含采购费）的总体单方造价</t>
  </si>
  <si>
    <t>占比</t>
  </si>
  <si>
    <t>机械费</t>
  </si>
  <si>
    <t>其他费</t>
  </si>
  <si>
    <t>建安费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</si>
</sst>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_ "/>
    <numFmt numFmtId="179" formatCode="0.###;\-0.###;#"/>
    <numFmt numFmtId="180" formatCode="0.00_);[Red]\(0.00\)"/>
    <numFmt numFmtId="181" formatCode="#,##0.00_);[Red]\(#,##0.00\)"/>
    <numFmt numFmtId="182" formatCode="0.000;\-0.000;#"/>
    <numFmt numFmtId="183" formatCode="0;\-0;#"/>
    <numFmt numFmtId="184" formatCode="#,##0.0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8"/>
      <name val="Times New Roman"/>
      <charset val="134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indexed="0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0"/>
      <name val="Arial"/>
      <family val="2"/>
      <charset val="0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sz val="12"/>
      <color rgb="FF000000"/>
      <name val="宋体"/>
      <charset val="134"/>
    </font>
    <font>
      <b/>
      <sz val="8"/>
      <color rgb="FF000000"/>
      <name val="宋体"/>
      <charset val="134"/>
    </font>
    <font>
      <b/>
      <sz val="12"/>
      <color rgb="FF000000"/>
      <name val="宋体"/>
      <charset val="134"/>
    </font>
    <font>
      <sz val="8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2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10" borderId="28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0"/>
    <xf numFmtId="0" fontId="31" fillId="12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14" borderId="31" applyNumberFormat="0" applyAlignment="0" applyProtection="0">
      <alignment vertical="center"/>
    </xf>
    <xf numFmtId="0" fontId="42" fillId="14" borderId="27" applyNumberFormat="0" applyAlignment="0" applyProtection="0">
      <alignment vertical="center"/>
    </xf>
    <xf numFmtId="0" fontId="43" fillId="15" borderId="32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0" fontId="1" fillId="0" borderId="0">
      <alignment vertical="center"/>
    </xf>
    <xf numFmtId="0" fontId="48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" fontId="0" fillId="0" borderId="0" xfId="0" applyNumberFormat="1"/>
    <xf numFmtId="10" fontId="0" fillId="0" borderId="0" xfId="0" applyNumberFormat="1" applyAlignment="1">
      <alignment horizontal="center" vertical="center"/>
    </xf>
    <xf numFmtId="0" fontId="1" fillId="0" borderId="0" xfId="54" applyFill="1">
      <alignment vertical="center"/>
    </xf>
    <xf numFmtId="0" fontId="1" fillId="0" borderId="0" xfId="54">
      <alignment vertical="center"/>
    </xf>
    <xf numFmtId="176" fontId="1" fillId="0" borderId="0" xfId="54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54" applyFont="1" applyAlignment="1">
      <alignment horizontal="center" vertical="center"/>
    </xf>
    <xf numFmtId="0" fontId="3" fillId="2" borderId="1" xfId="54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176" fontId="3" fillId="2" borderId="2" xfId="54" applyNumberFormat="1" applyFont="1" applyFill="1" applyBorder="1" applyAlignment="1">
      <alignment horizontal="center" vertical="center" wrapText="1"/>
    </xf>
    <xf numFmtId="176" fontId="3" fillId="2" borderId="3" xfId="54" applyNumberFormat="1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vertical="center" wrapText="1"/>
    </xf>
    <xf numFmtId="0" fontId="3" fillId="2" borderId="5" xfId="54" applyFont="1" applyFill="1" applyBorder="1" applyAlignment="1">
      <alignment horizontal="center" vertical="center" wrapText="1"/>
    </xf>
    <xf numFmtId="176" fontId="3" fillId="2" borderId="5" xfId="54" applyNumberFormat="1" applyFont="1" applyFill="1" applyBorder="1" applyAlignment="1">
      <alignment horizontal="center" vertical="center" wrapText="1"/>
    </xf>
    <xf numFmtId="0" fontId="3" fillId="2" borderId="6" xfId="54" applyFont="1" applyFill="1" applyBorder="1" applyAlignment="1">
      <alignment horizontal="center" vertical="center" wrapText="1"/>
    </xf>
    <xf numFmtId="49" fontId="4" fillId="2" borderId="4" xfId="54" applyNumberFormat="1" applyFont="1" applyFill="1" applyBorder="1" applyAlignment="1">
      <alignment horizontal="center" vertical="center"/>
    </xf>
    <xf numFmtId="49" fontId="4" fillId="2" borderId="5" xfId="54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5" xfId="54" applyNumberFormat="1" applyFont="1" applyFill="1" applyBorder="1">
      <alignment vertical="center"/>
    </xf>
    <xf numFmtId="178" fontId="4" fillId="2" borderId="5" xfId="54" applyNumberFormat="1" applyFont="1" applyFill="1" applyBorder="1" applyAlignment="1">
      <alignment vertical="center"/>
    </xf>
    <xf numFmtId="176" fontId="4" fillId="2" borderId="5" xfId="54" applyNumberFormat="1" applyFont="1" applyFill="1" applyBorder="1" applyAlignment="1">
      <alignment vertical="center"/>
    </xf>
    <xf numFmtId="0" fontId="2" fillId="2" borderId="6" xfId="54" applyFont="1" applyFill="1" applyBorder="1">
      <alignment vertical="center"/>
    </xf>
    <xf numFmtId="49" fontId="5" fillId="2" borderId="4" xfId="54" applyNumberFormat="1" applyFont="1" applyFill="1" applyBorder="1" applyAlignment="1">
      <alignment horizontal="center" vertical="center"/>
    </xf>
    <xf numFmtId="49" fontId="5" fillId="2" borderId="5" xfId="54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54" applyNumberFormat="1" applyFont="1" applyFill="1" applyBorder="1">
      <alignment vertical="center"/>
    </xf>
    <xf numFmtId="178" fontId="5" fillId="2" borderId="5" xfId="54" applyNumberFormat="1" applyFont="1" applyFill="1" applyBorder="1" applyAlignment="1">
      <alignment vertical="center"/>
    </xf>
    <xf numFmtId="176" fontId="5" fillId="2" borderId="5" xfId="54" applyNumberFormat="1" applyFont="1" applyFill="1" applyBorder="1" applyAlignment="1">
      <alignment vertical="center"/>
    </xf>
    <xf numFmtId="0" fontId="4" fillId="2" borderId="5" xfId="54" applyFont="1" applyFill="1" applyBorder="1" applyAlignment="1">
      <alignment horizontal="center" vertical="center"/>
    </xf>
    <xf numFmtId="176" fontId="4" fillId="2" borderId="5" xfId="54" applyNumberFormat="1" applyFont="1" applyFill="1" applyBorder="1" applyAlignment="1">
      <alignment horizontal="right" vertical="center"/>
    </xf>
    <xf numFmtId="176" fontId="4" fillId="2" borderId="5" xfId="54" applyNumberFormat="1" applyFont="1" applyFill="1" applyBorder="1" applyAlignment="1">
      <alignment horizontal="center" vertical="center"/>
    </xf>
    <xf numFmtId="176" fontId="4" fillId="2" borderId="6" xfId="54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76" fontId="7" fillId="2" borderId="5" xfId="54" applyNumberFormat="1" applyFont="1" applyFill="1" applyBorder="1" applyAlignment="1">
      <alignment horizontal="center" vertical="center"/>
    </xf>
    <xf numFmtId="176" fontId="7" fillId="2" borderId="6" xfId="54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vertical="center"/>
    </xf>
    <xf numFmtId="176" fontId="7" fillId="2" borderId="5" xfId="54" applyNumberFormat="1" applyFont="1" applyFill="1" applyBorder="1" applyAlignment="1">
      <alignment horizontal="center" vertical="center" wrapText="1"/>
    </xf>
    <xf numFmtId="176" fontId="7" fillId="2" borderId="6" xfId="54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0" fontId="7" fillId="2" borderId="5" xfId="53" applyNumberFormat="1" applyFont="1" applyFill="1" applyBorder="1" applyAlignment="1">
      <alignment horizontal="center" vertical="center" wrapText="1"/>
    </xf>
    <xf numFmtId="180" fontId="9" fillId="2" borderId="5" xfId="53" applyNumberFormat="1" applyFont="1" applyFill="1" applyBorder="1" applyAlignment="1">
      <alignment horizontal="center" vertical="center" wrapText="1"/>
    </xf>
    <xf numFmtId="180" fontId="9" fillId="2" borderId="6" xfId="53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vertical="center"/>
    </xf>
    <xf numFmtId="181" fontId="7" fillId="2" borderId="5" xfId="0" applyNumberFormat="1" applyFont="1" applyFill="1" applyBorder="1" applyAlignment="1">
      <alignment horizontal="center" vertical="center" wrapText="1"/>
    </xf>
    <xf numFmtId="181" fontId="7" fillId="2" borderId="6" xfId="0" applyNumberFormat="1" applyFont="1" applyFill="1" applyBorder="1" applyAlignment="1">
      <alignment horizontal="center" vertical="center" wrapText="1"/>
    </xf>
    <xf numFmtId="176" fontId="5" fillId="2" borderId="5" xfId="54" applyNumberFormat="1" applyFont="1" applyFill="1" applyBorder="1" applyAlignment="1">
      <alignment horizontal="right" vertical="center"/>
    </xf>
    <xf numFmtId="181" fontId="7" fillId="2" borderId="7" xfId="0" applyNumberFormat="1" applyFont="1" applyFill="1" applyBorder="1" applyAlignment="1">
      <alignment horizontal="center" vertical="center" wrapText="1"/>
    </xf>
    <xf numFmtId="181" fontId="7" fillId="2" borderId="8" xfId="0" applyNumberFormat="1" applyFont="1" applyFill="1" applyBorder="1" applyAlignment="1">
      <alignment horizontal="center" vertical="center" wrapText="1"/>
    </xf>
    <xf numFmtId="181" fontId="7" fillId="2" borderId="9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10" fillId="2" borderId="5" xfId="54" applyNumberFormat="1" applyFont="1" applyFill="1" applyBorder="1">
      <alignment vertical="center"/>
    </xf>
    <xf numFmtId="49" fontId="4" fillId="2" borderId="10" xfId="54" applyNumberFormat="1" applyFont="1" applyFill="1" applyBorder="1" applyAlignment="1">
      <alignment horizontal="center" vertical="center"/>
    </xf>
    <xf numFmtId="0" fontId="4" fillId="2" borderId="11" xfId="54" applyFont="1" applyFill="1" applyBorder="1" applyAlignment="1">
      <alignment horizontal="center" vertical="center"/>
    </xf>
    <xf numFmtId="176" fontId="4" fillId="2" borderId="11" xfId="54" applyNumberFormat="1" applyFont="1" applyFill="1" applyBorder="1">
      <alignment vertical="center"/>
    </xf>
    <xf numFmtId="176" fontId="4" fillId="2" borderId="11" xfId="54" applyNumberFormat="1" applyFont="1" applyFill="1" applyBorder="1" applyAlignment="1">
      <alignment horizontal="center" vertical="center"/>
    </xf>
    <xf numFmtId="176" fontId="4" fillId="2" borderId="12" xfId="54" applyNumberFormat="1" applyFont="1" applyFill="1" applyBorder="1" applyAlignment="1">
      <alignment horizontal="center" vertical="center"/>
    </xf>
    <xf numFmtId="0" fontId="11" fillId="3" borderId="0" xfId="54" applyFont="1" applyFill="1">
      <alignment vertical="center"/>
    </xf>
    <xf numFmtId="176" fontId="11" fillId="3" borderId="0" xfId="54" applyNumberFormat="1" applyFont="1" applyFill="1">
      <alignment vertical="center"/>
    </xf>
    <xf numFmtId="10" fontId="11" fillId="3" borderId="0" xfId="54" applyNumberFormat="1" applyFont="1" applyFill="1">
      <alignment vertical="center"/>
    </xf>
    <xf numFmtId="10" fontId="11" fillId="0" borderId="0" xfId="54" applyNumberFormat="1" applyFont="1" applyFill="1">
      <alignment vertical="center"/>
    </xf>
    <xf numFmtId="176" fontId="3" fillId="0" borderId="0" xfId="54" applyNumberFormat="1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12" fillId="0" borderId="0" xfId="54" applyFont="1" applyFill="1" applyAlignment="1">
      <alignment horizontal="center" vertical="center" wrapText="1"/>
    </xf>
    <xf numFmtId="0" fontId="1" fillId="0" borderId="0" xfId="54" applyAlignment="1">
      <alignment horizontal="center" vertical="center"/>
    </xf>
    <xf numFmtId="0" fontId="2" fillId="0" borderId="0" xfId="54" applyFont="1" applyFill="1">
      <alignment vertical="center"/>
    </xf>
    <xf numFmtId="0" fontId="1" fillId="0" borderId="0" xfId="54" applyFont="1" applyFill="1">
      <alignment vertical="center"/>
    </xf>
    <xf numFmtId="176" fontId="1" fillId="0" borderId="0" xfId="54" applyNumberFormat="1" applyFont="1" applyFill="1">
      <alignment vertical="center"/>
    </xf>
    <xf numFmtId="177" fontId="1" fillId="0" borderId="0" xfId="54" applyNumberFormat="1">
      <alignment vertical="center"/>
    </xf>
    <xf numFmtId="178" fontId="1" fillId="0" borderId="0" xfId="54" applyNumberFormat="1">
      <alignment vertical="center"/>
    </xf>
    <xf numFmtId="0" fontId="2" fillId="0" borderId="0" xfId="54" applyFont="1">
      <alignment vertical="center"/>
    </xf>
    <xf numFmtId="176" fontId="1" fillId="0" borderId="0" xfId="54" applyNumberFormat="1" applyFill="1">
      <alignment vertical="center"/>
    </xf>
    <xf numFmtId="0" fontId="13" fillId="0" borderId="0" xfId="55" applyFont="1" applyFill="1" applyAlignment="1"/>
    <xf numFmtId="0" fontId="14" fillId="4" borderId="0" xfId="55" applyFont="1" applyFill="1" applyAlignment="1">
      <alignment horizontal="center" vertical="center" wrapText="1"/>
    </xf>
    <xf numFmtId="0" fontId="14" fillId="4" borderId="0" xfId="55" applyFont="1" applyFill="1" applyAlignment="1">
      <alignment horizontal="right" vertical="center" wrapText="1"/>
    </xf>
    <xf numFmtId="0" fontId="5" fillId="4" borderId="0" xfId="55" applyFont="1" applyFill="1" applyAlignment="1">
      <alignment horizontal="left" wrapText="1"/>
    </xf>
    <xf numFmtId="0" fontId="5" fillId="4" borderId="0" xfId="55" applyFont="1" applyFill="1" applyAlignment="1">
      <alignment horizontal="right" wrapText="1"/>
    </xf>
    <xf numFmtId="0" fontId="5" fillId="4" borderId="13" xfId="55" applyFont="1" applyFill="1" applyBorder="1" applyAlignment="1">
      <alignment horizontal="center" vertical="center" wrapText="1"/>
    </xf>
    <xf numFmtId="0" fontId="5" fillId="4" borderId="14" xfId="55" applyFont="1" applyFill="1" applyBorder="1" applyAlignment="1">
      <alignment horizontal="center" vertical="center" wrapText="1"/>
    </xf>
    <xf numFmtId="0" fontId="5" fillId="4" borderId="15" xfId="55" applyFont="1" applyFill="1" applyBorder="1" applyAlignment="1">
      <alignment horizontal="center" vertical="center" wrapText="1"/>
    </xf>
    <xf numFmtId="0" fontId="5" fillId="4" borderId="16" xfId="55" applyFont="1" applyFill="1" applyBorder="1" applyAlignment="1">
      <alignment horizontal="center" vertical="center" wrapText="1"/>
    </xf>
    <xf numFmtId="0" fontId="5" fillId="4" borderId="17" xfId="55" applyFont="1" applyFill="1" applyBorder="1" applyAlignment="1">
      <alignment horizontal="left" vertical="center" wrapText="1"/>
    </xf>
    <xf numFmtId="0" fontId="5" fillId="4" borderId="17" xfId="55" applyFont="1" applyFill="1" applyBorder="1" applyAlignment="1">
      <alignment horizontal="right" vertical="center" wrapText="1"/>
    </xf>
    <xf numFmtId="0" fontId="5" fillId="4" borderId="18" xfId="55" applyFont="1" applyFill="1" applyBorder="1" applyAlignment="1">
      <alignment horizontal="right" vertical="center" wrapText="1"/>
    </xf>
    <xf numFmtId="0" fontId="5" fillId="4" borderId="19" xfId="55" applyFont="1" applyFill="1" applyBorder="1" applyAlignment="1">
      <alignment horizontal="center" vertical="center" wrapText="1"/>
    </xf>
    <xf numFmtId="0" fontId="15" fillId="4" borderId="20" xfId="55" applyFont="1" applyFill="1" applyBorder="1" applyAlignment="1">
      <alignment horizontal="center" vertical="center" wrapText="1"/>
    </xf>
    <xf numFmtId="0" fontId="5" fillId="4" borderId="20" xfId="55" applyFont="1" applyFill="1" applyBorder="1" applyAlignment="1">
      <alignment horizontal="center" vertical="center" wrapText="1"/>
    </xf>
    <xf numFmtId="0" fontId="5" fillId="4" borderId="21" xfId="55" applyFont="1" applyFill="1" applyBorder="1" applyAlignment="1">
      <alignment horizontal="right" vertical="center" wrapText="1"/>
    </xf>
    <xf numFmtId="0" fontId="16" fillId="4" borderId="0" xfId="55" applyFont="1" applyFill="1" applyAlignment="1">
      <alignment horizontal="left" vertical="center" wrapText="1"/>
    </xf>
    <xf numFmtId="0" fontId="16" fillId="4" borderId="0" xfId="55" applyFont="1" applyFill="1" applyAlignment="1">
      <alignment horizontal="center" vertical="center" wrapText="1"/>
    </xf>
    <xf numFmtId="0" fontId="16" fillId="4" borderId="0" xfId="55" applyFont="1" applyFill="1" applyAlignment="1">
      <alignment horizontal="right" wrapText="1"/>
    </xf>
    <xf numFmtId="0" fontId="5" fillId="4" borderId="18" xfId="55" applyFont="1" applyFill="1" applyBorder="1" applyAlignment="1">
      <alignment horizontal="left" vertical="center" wrapText="1"/>
    </xf>
    <xf numFmtId="0" fontId="5" fillId="4" borderId="20" xfId="55" applyFont="1" applyFill="1" applyBorder="1" applyAlignment="1">
      <alignment horizontal="right" vertical="center" wrapText="1"/>
    </xf>
    <xf numFmtId="0" fontId="5" fillId="4" borderId="21" xfId="55" applyFont="1" applyFill="1" applyBorder="1" applyAlignment="1">
      <alignment horizontal="center" vertical="center" wrapText="1"/>
    </xf>
    <xf numFmtId="0" fontId="16" fillId="4" borderId="0" xfId="55" applyFont="1" applyFill="1" applyAlignment="1">
      <alignment horizontal="left" vertical="top" wrapText="1"/>
    </xf>
    <xf numFmtId="0" fontId="16" fillId="4" borderId="0" xfId="55" applyFont="1" applyFill="1" applyAlignment="1">
      <alignment horizontal="right" vertical="top" wrapText="1"/>
    </xf>
    <xf numFmtId="0" fontId="5" fillId="4" borderId="20" xfId="55" applyFont="1" applyFill="1" applyBorder="1" applyAlignment="1">
      <alignment horizontal="left" vertical="center" wrapText="1"/>
    </xf>
    <xf numFmtId="0" fontId="16" fillId="4" borderId="0" xfId="55" applyFont="1" applyFill="1" applyAlignment="1">
      <alignment vertical="top" wrapText="1"/>
    </xf>
    <xf numFmtId="0" fontId="5" fillId="4" borderId="21" xfId="55" applyFont="1" applyFill="1" applyBorder="1" applyAlignment="1">
      <alignment horizontal="left" vertical="center" wrapText="1"/>
    </xf>
    <xf numFmtId="0" fontId="5" fillId="4" borderId="14" xfId="55" applyFont="1" applyFill="1" applyBorder="1" applyAlignment="1">
      <alignment horizontal="left" vertical="center" wrapText="1"/>
    </xf>
    <xf numFmtId="0" fontId="5" fillId="4" borderId="17" xfId="55" applyFont="1" applyFill="1" applyBorder="1" applyAlignment="1">
      <alignment horizontal="center" vertical="center" wrapText="1"/>
    </xf>
    <xf numFmtId="0" fontId="5" fillId="4" borderId="16" xfId="55" applyFont="1" applyFill="1" applyBorder="1" applyAlignment="1">
      <alignment horizontal="left" vertical="center" wrapText="1"/>
    </xf>
    <xf numFmtId="0" fontId="5" fillId="4" borderId="16" xfId="55" applyFont="1" applyFill="1" applyBorder="1" applyAlignment="1">
      <alignment horizontal="right" vertical="center" wrapText="1"/>
    </xf>
    <xf numFmtId="0" fontId="16" fillId="4" borderId="17" xfId="55" applyFont="1" applyFill="1" applyBorder="1" applyAlignment="1">
      <alignment horizontal="left" vertical="center" wrapText="1"/>
    </xf>
    <xf numFmtId="0" fontId="5" fillId="4" borderId="15" xfId="55" applyFont="1" applyFill="1" applyBorder="1" applyAlignment="1">
      <alignment horizontal="right" vertical="center" wrapText="1"/>
    </xf>
    <xf numFmtId="0" fontId="5" fillId="4" borderId="18" xfId="55" applyFont="1" applyFill="1" applyBorder="1" applyAlignment="1">
      <alignment horizontal="center" vertical="center" wrapText="1"/>
    </xf>
    <xf numFmtId="0" fontId="16" fillId="4" borderId="0" xfId="55" applyFont="1" applyFill="1" applyAlignment="1">
      <alignment horizontal="right" vertical="center" wrapText="1"/>
    </xf>
    <xf numFmtId="0" fontId="17" fillId="4" borderId="0" xfId="55" applyFont="1" applyFill="1" applyAlignment="1">
      <alignment horizontal="left" vertical="top" wrapText="1"/>
    </xf>
    <xf numFmtId="0" fontId="15" fillId="4" borderId="17" xfId="55" applyFont="1" applyFill="1" applyBorder="1" applyAlignment="1">
      <alignment horizontal="center" vertical="center" wrapText="1"/>
    </xf>
    <xf numFmtId="0" fontId="16" fillId="4" borderId="18" xfId="55" applyFont="1" applyFill="1" applyBorder="1" applyAlignment="1">
      <alignment horizontal="left" vertical="center" wrapText="1"/>
    </xf>
    <xf numFmtId="0" fontId="18" fillId="0" borderId="0" xfId="0" applyFont="1" applyFill="1" applyBorder="1" applyAlignment="1"/>
    <xf numFmtId="0" fontId="19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left" vertical="center"/>
    </xf>
    <xf numFmtId="0" fontId="19" fillId="0" borderId="5" xfId="0" applyNumberFormat="1" applyFont="1" applyFill="1" applyBorder="1" applyAlignment="1">
      <alignment horizontal="left" vertical="center" wrapText="1"/>
    </xf>
    <xf numFmtId="182" fontId="19" fillId="0" borderId="5" xfId="0" applyNumberFormat="1" applyFont="1" applyFill="1" applyBorder="1" applyAlignment="1">
      <alignment horizontal="right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right" vertical="center" wrapText="1"/>
    </xf>
    <xf numFmtId="183" fontId="19" fillId="0" borderId="5" xfId="0" applyNumberFormat="1" applyFont="1" applyFill="1" applyBorder="1" applyAlignment="1">
      <alignment horizontal="right" vertical="center" wrapText="1"/>
    </xf>
    <xf numFmtId="0" fontId="19" fillId="0" borderId="22" xfId="0" applyNumberFormat="1" applyFont="1" applyFill="1" applyBorder="1" applyAlignment="1">
      <alignment horizontal="left" vertical="center"/>
    </xf>
    <xf numFmtId="0" fontId="19" fillId="0" borderId="22" xfId="0" applyNumberFormat="1" applyFont="1" applyFill="1" applyBorder="1" applyAlignment="1">
      <alignment horizontal="right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>
      <alignment horizontal="left" vertical="center"/>
    </xf>
    <xf numFmtId="0" fontId="19" fillId="0" borderId="24" xfId="0" applyNumberFormat="1" applyFont="1" applyFill="1" applyBorder="1" applyAlignment="1">
      <alignment horizontal="right" vertical="center"/>
    </xf>
    <xf numFmtId="0" fontId="19" fillId="0" borderId="2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right" vertical="center" wrapText="1"/>
    </xf>
    <xf numFmtId="183" fontId="19" fillId="0" borderId="5" xfId="0" applyNumberFormat="1" applyFont="1" applyFill="1" applyBorder="1" applyAlignment="1">
      <alignment horizontal="right" vertical="center" wrapText="1"/>
    </xf>
    <xf numFmtId="0" fontId="19" fillId="0" borderId="22" xfId="0" applyNumberFormat="1" applyFont="1" applyFill="1" applyBorder="1" applyAlignment="1">
      <alignment horizontal="left" vertical="center"/>
    </xf>
    <xf numFmtId="0" fontId="19" fillId="0" borderId="22" xfId="0" applyNumberFormat="1" applyFont="1" applyFill="1" applyBorder="1" applyAlignment="1">
      <alignment horizontal="right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>
      <alignment horizontal="left" vertical="center"/>
    </xf>
    <xf numFmtId="0" fontId="19" fillId="0" borderId="24" xfId="0" applyNumberFormat="1" applyFont="1" applyFill="1" applyBorder="1" applyAlignment="1">
      <alignment horizontal="right" vertical="center"/>
    </xf>
    <xf numFmtId="0" fontId="19" fillId="0" borderId="24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left" vertical="center"/>
    </xf>
    <xf numFmtId="182" fontId="19" fillId="0" borderId="5" xfId="0" applyNumberFormat="1" applyFont="1" applyFill="1" applyBorder="1" applyAlignment="1">
      <alignment horizontal="right" vertical="center"/>
    </xf>
    <xf numFmtId="0" fontId="1" fillId="0" borderId="0" xfId="21" applyFont="1" applyFill="1" applyAlignment="1">
      <alignment horizontal="center"/>
    </xf>
    <xf numFmtId="0" fontId="1" fillId="0" borderId="0" xfId="21" applyFont="1" applyFill="1"/>
    <xf numFmtId="184" fontId="5" fillId="0" borderId="0" xfId="21" applyNumberFormat="1" applyFont="1" applyFill="1" applyBorder="1" applyAlignment="1">
      <alignment horizontal="right" vertical="center"/>
    </xf>
    <xf numFmtId="184" fontId="5" fillId="0" borderId="0" xfId="21" applyNumberFormat="1" applyFont="1" applyFill="1" applyAlignment="1">
      <alignment horizontal="right" vertical="center"/>
    </xf>
    <xf numFmtId="184" fontId="5" fillId="0" borderId="0" xfId="21" applyNumberFormat="1" applyFont="1" applyFill="1" applyAlignment="1">
      <alignment vertical="center"/>
    </xf>
    <xf numFmtId="0" fontId="5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vertical="center"/>
    </xf>
    <xf numFmtId="0" fontId="1" fillId="0" borderId="0" xfId="21" applyFont="1" applyFill="1" applyAlignment="1">
      <alignment horizontal="left" vertical="center" wrapText="1"/>
    </xf>
    <xf numFmtId="184" fontId="1" fillId="0" borderId="0" xfId="21" applyNumberFormat="1" applyFont="1" applyFill="1" applyAlignment="1">
      <alignment horizontal="center" vertical="center" wrapText="1"/>
    </xf>
    <xf numFmtId="184" fontId="1" fillId="0" borderId="0" xfId="21" applyNumberFormat="1" applyFont="1" applyFill="1" applyAlignment="1">
      <alignment vertical="center" wrapText="1"/>
    </xf>
    <xf numFmtId="0" fontId="2" fillId="0" borderId="25" xfId="21" applyFont="1" applyFill="1" applyBorder="1" applyAlignment="1">
      <alignment horizontal="center" vertical="center"/>
    </xf>
    <xf numFmtId="184" fontId="2" fillId="0" borderId="25" xfId="21" applyNumberFormat="1" applyFont="1" applyFill="1" applyBorder="1" applyAlignment="1">
      <alignment horizontal="center" vertical="center"/>
    </xf>
    <xf numFmtId="184" fontId="2" fillId="0" borderId="5" xfId="21" applyNumberFormat="1" applyFont="1" applyFill="1" applyBorder="1" applyAlignment="1">
      <alignment horizontal="center" vertical="center"/>
    </xf>
    <xf numFmtId="184" fontId="2" fillId="0" borderId="5" xfId="21" applyNumberFormat="1" applyFont="1" applyFill="1" applyBorder="1" applyAlignment="1">
      <alignment vertical="center"/>
    </xf>
    <xf numFmtId="0" fontId="2" fillId="0" borderId="23" xfId="21" applyFont="1" applyFill="1" applyBorder="1" applyAlignment="1">
      <alignment horizontal="center" vertical="center"/>
    </xf>
    <xf numFmtId="184" fontId="2" fillId="0" borderId="23" xfId="21" applyNumberFormat="1" applyFont="1" applyFill="1" applyBorder="1" applyAlignment="1">
      <alignment horizontal="center" vertical="center"/>
    </xf>
    <xf numFmtId="184" fontId="2" fillId="0" borderId="5" xfId="21" applyNumberFormat="1" applyFont="1" applyFill="1" applyBorder="1" applyAlignment="1">
      <alignment horizontal="center" vertical="center" wrapText="1"/>
    </xf>
    <xf numFmtId="0" fontId="2" fillId="0" borderId="5" xfId="21" applyFont="1" applyFill="1" applyBorder="1" applyAlignment="1">
      <alignment horizontal="center" vertical="center"/>
    </xf>
    <xf numFmtId="49" fontId="2" fillId="0" borderId="5" xfId="54" applyNumberFormat="1" applyFont="1" applyFill="1" applyBorder="1" applyAlignment="1">
      <alignment horizontal="center" vertical="center"/>
    </xf>
    <xf numFmtId="184" fontId="2" fillId="0" borderId="5" xfId="21" applyNumberFormat="1" applyFont="1" applyFill="1" applyBorder="1" applyAlignment="1">
      <alignment horizontal="right" vertical="center"/>
    </xf>
    <xf numFmtId="0" fontId="5" fillId="0" borderId="5" xfId="21" applyFont="1" applyFill="1" applyBorder="1" applyAlignment="1">
      <alignment horizontal="center" vertical="center"/>
    </xf>
    <xf numFmtId="184" fontId="2" fillId="0" borderId="25" xfId="21" applyNumberFormat="1" applyFont="1" applyFill="1" applyBorder="1" applyAlignment="1">
      <alignment vertical="center"/>
    </xf>
    <xf numFmtId="184" fontId="1" fillId="0" borderId="5" xfId="21" applyNumberFormat="1" applyFont="1" applyFill="1" applyBorder="1" applyAlignment="1">
      <alignment horizontal="center" vertical="center" wrapText="1"/>
    </xf>
    <xf numFmtId="184" fontId="2" fillId="0" borderId="26" xfId="21" applyNumberFormat="1" applyFont="1" applyFill="1" applyBorder="1" applyAlignment="1">
      <alignment vertical="center"/>
    </xf>
    <xf numFmtId="184" fontId="2" fillId="0" borderId="23" xfId="21" applyNumberFormat="1" applyFont="1" applyFill="1" applyBorder="1" applyAlignment="1">
      <alignment vertical="center"/>
    </xf>
    <xf numFmtId="43" fontId="2" fillId="0" borderId="5" xfId="21" applyNumberFormat="1" applyFont="1" applyFill="1" applyBorder="1" applyAlignment="1">
      <alignment horizontal="right" vertical="center"/>
    </xf>
    <xf numFmtId="43" fontId="2" fillId="0" borderId="5" xfId="21" applyNumberFormat="1" applyFont="1" applyFill="1" applyBorder="1" applyAlignment="1">
      <alignment vertical="center"/>
    </xf>
    <xf numFmtId="0" fontId="1" fillId="0" borderId="5" xfId="21" applyFont="1" applyFill="1" applyBorder="1" applyAlignment="1">
      <alignment horizontal="center" vertical="center"/>
    </xf>
    <xf numFmtId="49" fontId="1" fillId="0" borderId="5" xfId="54" applyNumberFormat="1" applyFont="1" applyFill="1" applyBorder="1" applyAlignment="1">
      <alignment horizontal="center" vertical="center"/>
    </xf>
    <xf numFmtId="184" fontId="1" fillId="0" borderId="5" xfId="21" applyNumberFormat="1" applyFont="1" applyFill="1" applyBorder="1" applyAlignment="1">
      <alignment horizontal="right" vertical="center"/>
    </xf>
    <xf numFmtId="184" fontId="1" fillId="0" borderId="25" xfId="21" applyNumberFormat="1" applyFont="1" applyFill="1" applyBorder="1" applyAlignment="1">
      <alignment vertical="center"/>
    </xf>
    <xf numFmtId="184" fontId="1" fillId="0" borderId="23" xfId="21" applyNumberFormat="1" applyFont="1" applyFill="1" applyBorder="1" applyAlignment="1">
      <alignment vertical="center"/>
    </xf>
    <xf numFmtId="184" fontId="1" fillId="0" borderId="5" xfId="21" applyNumberFormat="1" applyFont="1" applyFill="1" applyBorder="1" applyAlignment="1">
      <alignment vertical="center"/>
    </xf>
    <xf numFmtId="4" fontId="23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4" fontId="26" fillId="0" borderId="0" xfId="0" applyNumberFormat="1" applyFo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07总概算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07总概算表_1" xfId="51"/>
    <cellStyle name="常规 14" xfId="52"/>
    <cellStyle name="常规 2" xfId="53"/>
    <cellStyle name="常规 3" xfId="54"/>
    <cellStyle name="Normal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8.xml"/><Relationship Id="rId37" Type="http://schemas.openxmlformats.org/officeDocument/2006/relationships/externalLink" Target="externalLinks/externalLink7.xml"/><Relationship Id="rId36" Type="http://schemas.openxmlformats.org/officeDocument/2006/relationships/externalLink" Target="externalLinks/externalLink6.xml"/><Relationship Id="rId35" Type="http://schemas.openxmlformats.org/officeDocument/2006/relationships/externalLink" Target="externalLinks/externalLink5.xml"/><Relationship Id="rId34" Type="http://schemas.openxmlformats.org/officeDocument/2006/relationships/externalLink" Target="externalLinks/externalLink4.xml"/><Relationship Id="rId33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33;&#30446;\&#24191;&#24030;&#20174;&#21270;-&#20174;&#21270;&#21306;&#39640;&#28246;&#36335;&#24066;&#25919;&#24037;&#31243;&#21208;&#23519;&#35774;&#35745;\&#39640;&#28246;&#36335;&#65288;&#26032;&#24191;&#20174;&#36335;-&#22826;&#24179;&#22823;&#36947;&#65289;-&#27010;&#31639;-20190719\&#24066;&#25919;&#19968;&#25152;\&#20174;&#21270;\06%20&#31532;&#20845;&#29256;%20&#20174;&#21270;&#22823;&#36947;&#24449;&#22320;&#25286;&#36801;&#29256;&#65288;&#21487;&#30740;&#65289;2017.7.28\01%20&#31532;&#19968;&#20876;%20&#25991;&#26412;2017.7.28\&#39044;&#31639;&#39033;&#30446;\&#30058;&#31162;&#22823;&#36947;\&#24066;&#38498;&#26684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roject\&#29577;&#29615;\2&#241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\&#21414;&#38376;\&#19996;&#37096;&#21021;&#27493;&#35774;&#35745;\&#24635;&#27010;&#21450;&#20854;&#23427;&#36153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105;&#30340;&#20849;&#20139;\Documents%20and%20Settings\zhumd\My%20Documents\&#25105;&#30340;&#25991;&#26723;\&#25991;&#26723;&#29275;&#23195;&#23195;\&#27010;&#39044;&#31639;\&#37073;&#24030;040728\&#24635;&#27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wym\04&#24180;3&#26376;&#21518;\&#27745;&#27700;&#39033;&#30446;\&#23433;&#28330;&#27745;&#27700;&#21378;\&#33459;&#28304;\0.647\&#20272;&#31639;&#24635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33;&#30446;\&#24191;&#24030;&#20174;&#21270;-&#20174;&#21270;&#21306;&#39640;&#28246;&#36335;&#24066;&#25919;&#24037;&#31243;&#21208;&#23519;&#35774;&#35745;\&#39640;&#28246;&#36335;&#65288;&#26032;&#24191;&#20174;&#36335;-&#22826;&#24179;&#22823;&#36947;&#65289;-&#27010;&#31639;-20190719\&#24066;&#25919;&#19968;&#25152;\&#20174;&#21270;\06%20&#31532;&#20845;&#29256;%20&#20174;&#21270;&#22823;&#36947;&#24449;&#22320;&#25286;&#36801;&#29256;&#65288;&#21487;&#30740;&#65289;2017.7.28\01%20&#31532;&#19968;&#20876;%20&#25991;&#26412;2017.7.28\Documents%20and%20Settings\zxx\My%20Documents\&#33459;&#26449;&#22823;&#36947;&#25913;&#36896;&#24037;&#31243;\&#33459;&#26449;&#22823;&#36947;&#25913;&#36896;&#26041;&#26696;&#35774;&#35745;&#25237;&#36164;&#20272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LG&#24037;&#19994;&#22253;&#27745;&#27700;&#28145;&#24230;&#22788;&#29702;&#21378;\&#21487;&#30740;\&#21103;&#26412;&#26032;(20-1-1)12.08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1;&#20255;&#24658;&#24037;&#20316;&#25991;&#20214;&#22841;\&#20911;&#20255;&#24658;&#24037;&#20316;&#30424;2-&#21335;&#27801;\27.&#27178;&#19968;&#36335;&#27010;&#31639;&#23457;&#26680;&#65288;&#26242;&#26102;&#19981;&#23457;&#65292;&#36865;&#23457;&#21333;&#20301;&#36824;&#22312;&#32534;&#21046;&#65289;\1.&#36865;&#23457;&#36164;&#26009;\1.&#36164;&#26009;\&#27178;&#19968;&#36335;&#21021;&#35774;&#25253;&#27010;&#36164;&#26009;\8.&#24037;&#31243;&#37327;&#35745;&#31639;&#20070;\&#36865;&#23457;\&#35745;&#20215;&#36719;&#20214;\2%20%20&#21335;&#27801;&#28286;&#25237;&#36164;&#20272;&#31639;&#24635;&#34920;%2009.06&#19978;&#213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估算表A (A4)"/>
      <sheetName val="方案设计1"/>
      <sheetName val="aut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o"/>
      <sheetName val="input"/>
      <sheetName val="材料及能耗"/>
      <sheetName val="附表1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附表10"/>
      <sheetName val="附表11"/>
      <sheetName val="辅表2"/>
      <sheetName val="不打印"/>
      <sheetName val="SJ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总概算"/>
      <sheetName val="其它费用表格"/>
      <sheetName val="饼图"/>
      <sheetName val="设计收费"/>
      <sheetName val="工程监理"/>
      <sheetName val="前期工作"/>
      <sheetName val="招标代理"/>
      <sheetName val="建设单位管理费"/>
      <sheetName val="概算总表"/>
      <sheetName val="综合概算书2"/>
      <sheetName val="不打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不打印"/>
      <sheetName val="参（其他费）"/>
      <sheetName val="设计费"/>
      <sheetName val="招投标费"/>
      <sheetName val="总概算"/>
      <sheetName val="其他费用"/>
      <sheetName val="input"/>
      <sheetName val="附表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综合概算书2"/>
      <sheetName val="参（其他费）"/>
      <sheetName val="管理费"/>
      <sheetName val="设计费"/>
      <sheetName val="总概算书1"/>
      <sheetName val="综合概算书1"/>
      <sheetName val="设计费2"/>
      <sheetName val="总概算书2"/>
      <sheetName val="input"/>
      <sheetName val="方案设计1估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方案设计1"/>
      <sheetName val="方案设计1.2估算"/>
      <sheetName val="方案设计2"/>
      <sheetName val="方案设计2.2估算"/>
      <sheetName val="方案设计3"/>
      <sheetName val="方案设计3.2估算"/>
      <sheetName val="Sheet1"/>
      <sheetName val="Sheet2"/>
      <sheetName val="Sheet3"/>
      <sheetName val="Sheet4"/>
      <sheetName val="方案设计1估算"/>
      <sheetName val="工程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政投企营"/>
      <sheetName val="建设"/>
      <sheetName val="基指"/>
      <sheetName val="成基"/>
      <sheetName val="资筹"/>
      <sheetName val="成本"/>
      <sheetName val="利润"/>
      <sheetName val="贷款"/>
      <sheetName val="财流"/>
      <sheetName val="资负"/>
      <sheetName val="项流"/>
      <sheetName val="图表1"/>
      <sheetName val="本流"/>
      <sheetName val="敏感"/>
      <sheetName val="图表2"/>
      <sheetName val="流资"/>
      <sheetName val="折旧"/>
      <sheetName val="摊销"/>
      <sheetName val="收税"/>
      <sheetName val="图表3"/>
      <sheetName val="BEP"/>
      <sheetName val="工程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对比表"/>
      <sheetName val="规划纵一路"/>
      <sheetName val="纵一路对比表"/>
      <sheetName val="规划纵二路 "/>
      <sheetName val="纵二路对比表"/>
      <sheetName val="规划横一路"/>
      <sheetName val="横一路对比表"/>
      <sheetName val="规划横二路"/>
      <sheetName val="横二路对比表"/>
      <sheetName val="规划横三路"/>
      <sheetName val="横三路对比表"/>
      <sheetName val="华师南沙附小西路"/>
      <sheetName val="华师南对比表"/>
      <sheetName val="六涌西路"/>
      <sheetName val="六涌西对比表"/>
    </sheetNames>
    <sheetDataSet>
      <sheetData sheetId="0" refreshError="1"/>
      <sheetData sheetId="1" refreshError="1"/>
      <sheetData sheetId="2" refreshError="1">
        <row r="5">
          <cell r="E5">
            <v>7996.99715768171</v>
          </cell>
        </row>
        <row r="163">
          <cell r="E163">
            <v>0</v>
          </cell>
        </row>
        <row r="164">
          <cell r="E164">
            <v>0</v>
          </cell>
        </row>
      </sheetData>
      <sheetData sheetId="3" refreshError="1"/>
      <sheetData sheetId="4" refreshError="1">
        <row r="5">
          <cell r="E5">
            <v>5499.97656220975</v>
          </cell>
        </row>
        <row r="137">
          <cell r="E137">
            <v>0</v>
          </cell>
        </row>
        <row r="138">
          <cell r="E138">
            <v>0</v>
          </cell>
        </row>
      </sheetData>
      <sheetData sheetId="5" refreshError="1"/>
      <sheetData sheetId="6" refreshError="1">
        <row r="5">
          <cell r="E5">
            <v>8554.87762139661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>
        <row r="5">
          <cell r="E5">
            <v>1591.976987224</v>
          </cell>
        </row>
        <row r="124">
          <cell r="E124">
            <v>0</v>
          </cell>
        </row>
        <row r="125">
          <cell r="E125">
            <v>0</v>
          </cell>
        </row>
      </sheetData>
      <sheetData sheetId="9" refreshError="1"/>
      <sheetData sheetId="10" refreshError="1">
        <row r="5">
          <cell r="E5">
            <v>1279.08600957799</v>
          </cell>
        </row>
        <row r="133">
          <cell r="E133">
            <v>0</v>
          </cell>
        </row>
        <row r="134">
          <cell r="E134">
            <v>0</v>
          </cell>
        </row>
      </sheetData>
      <sheetData sheetId="11" refreshError="1"/>
      <sheetData sheetId="12" refreshError="1">
        <row r="5">
          <cell r="E5">
            <v>1846.46779246269</v>
          </cell>
        </row>
        <row r="136">
          <cell r="E136">
            <v>50</v>
          </cell>
        </row>
        <row r="137">
          <cell r="E137">
            <v>50</v>
          </cell>
        </row>
      </sheetData>
      <sheetData sheetId="13" refreshError="1"/>
      <sheetData sheetId="14" refreshError="1">
        <row r="5">
          <cell r="E5">
            <v>3871.40691923434</v>
          </cell>
        </row>
        <row r="151">
          <cell r="E151">
            <v>0</v>
          </cell>
        </row>
        <row r="152">
          <cell r="E152">
            <v>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J25"/>
  <sheetViews>
    <sheetView view="pageBreakPreview" zoomScale="85" zoomScaleNormal="100" workbookViewId="0">
      <selection activeCell="D10" sqref="D10"/>
    </sheetView>
  </sheetViews>
  <sheetFormatPr defaultColWidth="10.25" defaultRowHeight="14.25"/>
  <cols>
    <col min="1" max="1" width="8.475" style="154" customWidth="1"/>
    <col min="2" max="2" width="33.525" style="155" customWidth="1"/>
    <col min="3" max="3" width="22.35" style="156" customWidth="1"/>
    <col min="4" max="4" width="13.9666666666667" style="157" customWidth="1"/>
    <col min="5" max="5" width="15.4333333333333" style="158" customWidth="1"/>
    <col min="6" max="6" width="22.2" style="159" customWidth="1"/>
    <col min="7" max="7" width="10.375" style="155"/>
    <col min="8" max="9" width="10.25" style="155"/>
    <col min="10" max="10" width="17.2" style="155" customWidth="1"/>
    <col min="11" max="11" width="19.2583333333333" style="155" customWidth="1"/>
    <col min="12" max="12" width="10.375" style="155"/>
    <col min="13" max="13" width="12.625" style="155"/>
    <col min="14" max="16384" width="10.25" style="155"/>
  </cols>
  <sheetData>
    <row r="1" ht="42" customHeight="1" spans="1:6">
      <c r="A1" s="160" t="s">
        <v>0</v>
      </c>
      <c r="B1" s="160"/>
      <c r="C1" s="160"/>
      <c r="D1" s="160"/>
      <c r="E1" s="161"/>
      <c r="F1" s="160"/>
    </row>
    <row r="2" ht="30" customHeight="1" spans="1:5">
      <c r="A2" s="162" t="s">
        <v>1</v>
      </c>
      <c r="B2" s="162"/>
      <c r="C2" s="162"/>
      <c r="D2" s="163"/>
      <c r="E2" s="164"/>
    </row>
    <row r="3" ht="30" customHeight="1" spans="1:6">
      <c r="A3" s="165" t="s">
        <v>2</v>
      </c>
      <c r="B3" s="165" t="s">
        <v>3</v>
      </c>
      <c r="C3" s="166" t="s">
        <v>4</v>
      </c>
      <c r="D3" s="167" t="s">
        <v>5</v>
      </c>
      <c r="E3" s="168"/>
      <c r="F3" s="167" t="s">
        <v>6</v>
      </c>
    </row>
    <row r="4" ht="36" customHeight="1" spans="1:6">
      <c r="A4" s="169"/>
      <c r="B4" s="169"/>
      <c r="C4" s="170"/>
      <c r="D4" s="167" t="s">
        <v>7</v>
      </c>
      <c r="E4" s="171" t="s">
        <v>8</v>
      </c>
      <c r="F4" s="167"/>
    </row>
    <row r="5" ht="30" customHeight="1" spans="1:6">
      <c r="A5" s="172" t="s">
        <v>9</v>
      </c>
      <c r="B5" s="173" t="s">
        <v>10</v>
      </c>
      <c r="C5" s="174"/>
      <c r="D5" s="174"/>
      <c r="E5" s="168">
        <f>E6</f>
        <v>12513.58</v>
      </c>
      <c r="F5" s="175"/>
    </row>
    <row r="6" ht="30" customHeight="1" spans="1:10">
      <c r="A6" s="172">
        <v>1</v>
      </c>
      <c r="B6" s="173" t="s">
        <v>11</v>
      </c>
      <c r="C6" s="174"/>
      <c r="D6" s="174"/>
      <c r="E6" s="176">
        <v>12513.58</v>
      </c>
      <c r="F6" s="177"/>
      <c r="J6" s="188"/>
    </row>
    <row r="7" ht="30" customHeight="1" spans="1:10">
      <c r="A7" s="172">
        <v>2</v>
      </c>
      <c r="B7" s="173" t="s">
        <v>12</v>
      </c>
      <c r="C7" s="174"/>
      <c r="D7" s="174"/>
      <c r="E7" s="178"/>
      <c r="F7" s="177"/>
      <c r="J7" s="189"/>
    </row>
    <row r="8" ht="30" customHeight="1" spans="1:10">
      <c r="A8" s="172">
        <v>3</v>
      </c>
      <c r="B8" s="173" t="s">
        <v>13</v>
      </c>
      <c r="C8" s="174"/>
      <c r="D8" s="174"/>
      <c r="E8" s="178"/>
      <c r="F8" s="177"/>
      <c r="J8" s="188"/>
    </row>
    <row r="9" ht="30" customHeight="1" spans="1:10">
      <c r="A9" s="172">
        <v>4</v>
      </c>
      <c r="B9" s="173" t="s">
        <v>14</v>
      </c>
      <c r="C9" s="174"/>
      <c r="D9" s="174"/>
      <c r="E9" s="178"/>
      <c r="F9" s="177"/>
      <c r="J9" s="188"/>
    </row>
    <row r="10" ht="30" customHeight="1" spans="1:6">
      <c r="A10" s="172">
        <v>5</v>
      </c>
      <c r="B10" s="173" t="s">
        <v>15</v>
      </c>
      <c r="C10" s="174"/>
      <c r="D10" s="174"/>
      <c r="E10" s="179"/>
      <c r="F10" s="177"/>
    </row>
    <row r="11" ht="30" customHeight="1" spans="1:6">
      <c r="A11" s="172" t="s">
        <v>16</v>
      </c>
      <c r="B11" s="173" t="s">
        <v>17</v>
      </c>
      <c r="C11" s="174"/>
      <c r="D11" s="174"/>
      <c r="E11" s="168">
        <f>E12+E13+E14+E17</f>
        <v>117632.23</v>
      </c>
      <c r="F11" s="177"/>
    </row>
    <row r="12" ht="30" customHeight="1" spans="1:10">
      <c r="A12" s="172">
        <v>1</v>
      </c>
      <c r="B12" s="173" t="s">
        <v>18</v>
      </c>
      <c r="C12" s="180"/>
      <c r="D12" s="174"/>
      <c r="E12" s="168">
        <v>23831.3</v>
      </c>
      <c r="F12" s="177"/>
      <c r="J12" s="190"/>
    </row>
    <row r="13" ht="30" customHeight="1" spans="1:10">
      <c r="A13" s="172">
        <v>2</v>
      </c>
      <c r="B13" s="173" t="s">
        <v>19</v>
      </c>
      <c r="C13" s="174"/>
      <c r="D13" s="174"/>
      <c r="E13" s="168">
        <v>1267.48</v>
      </c>
      <c r="F13" s="177"/>
      <c r="J13" s="190"/>
    </row>
    <row r="14" ht="30" customHeight="1" spans="1:6">
      <c r="A14" s="172">
        <v>3</v>
      </c>
      <c r="B14" s="173" t="s">
        <v>20</v>
      </c>
      <c r="C14" s="181"/>
      <c r="D14" s="181"/>
      <c r="E14" s="181">
        <v>75474.17</v>
      </c>
      <c r="F14" s="177"/>
    </row>
    <row r="15" ht="30" customHeight="1" spans="1:10">
      <c r="A15" s="182">
        <v>3.1</v>
      </c>
      <c r="B15" s="183" t="s">
        <v>21</v>
      </c>
      <c r="C15" s="184"/>
      <c r="D15" s="184"/>
      <c r="E15" s="185">
        <v>75474.17</v>
      </c>
      <c r="F15" s="177"/>
      <c r="J15" s="188"/>
    </row>
    <row r="16" ht="30" customHeight="1" spans="1:10">
      <c r="A16" s="182">
        <v>3.2</v>
      </c>
      <c r="B16" s="183" t="s">
        <v>22</v>
      </c>
      <c r="C16" s="184"/>
      <c r="D16" s="184"/>
      <c r="E16" s="186"/>
      <c r="F16" s="177"/>
      <c r="J16" s="188"/>
    </row>
    <row r="17" ht="38" customHeight="1" spans="1:10">
      <c r="A17" s="172">
        <v>4</v>
      </c>
      <c r="B17" s="173" t="s">
        <v>23</v>
      </c>
      <c r="C17" s="174"/>
      <c r="D17" s="174"/>
      <c r="E17" s="168">
        <f>E18+E19</f>
        <v>17059.28</v>
      </c>
      <c r="F17" s="177"/>
      <c r="J17" s="188"/>
    </row>
    <row r="18" ht="30" customHeight="1" spans="1:10">
      <c r="A18" s="182">
        <v>4.1</v>
      </c>
      <c r="B18" s="183" t="s">
        <v>21</v>
      </c>
      <c r="C18" s="184"/>
      <c r="D18" s="184">
        <v>30000</v>
      </c>
      <c r="E18" s="187">
        <v>15657.21</v>
      </c>
      <c r="F18" s="177"/>
      <c r="J18" s="188"/>
    </row>
    <row r="19" ht="30" customHeight="1" spans="1:10">
      <c r="A19" s="182">
        <v>4.2</v>
      </c>
      <c r="B19" s="183" t="s">
        <v>22</v>
      </c>
      <c r="C19" s="184"/>
      <c r="D19" s="184"/>
      <c r="E19" s="187">
        <v>1402.07</v>
      </c>
      <c r="F19" s="175"/>
      <c r="J19" s="191"/>
    </row>
    <row r="20" ht="30" customHeight="1" spans="1:10">
      <c r="A20" s="172" t="s">
        <v>24</v>
      </c>
      <c r="B20" s="173" t="s">
        <v>25</v>
      </c>
      <c r="C20" s="174"/>
      <c r="D20" s="184"/>
      <c r="E20" s="168">
        <f>E5+E11</f>
        <v>130145.81</v>
      </c>
      <c r="F20" s="175"/>
      <c r="J20" s="191"/>
    </row>
    <row r="21" ht="30" customHeight="1" spans="10:10">
      <c r="J21" s="191"/>
    </row>
    <row r="22" ht="30" customHeight="1"/>
    <row r="23" ht="30" customHeight="1"/>
    <row r="24" ht="40" customHeight="1"/>
    <row r="25" spans="4:4">
      <c r="D25" s="157" t="s">
        <v>26</v>
      </c>
    </row>
  </sheetData>
  <mergeCells count="8">
    <mergeCell ref="A1:F1"/>
    <mergeCell ref="A2:C2"/>
    <mergeCell ref="D3:E3"/>
    <mergeCell ref="A3:A4"/>
    <mergeCell ref="B3:B4"/>
    <mergeCell ref="C3:C4"/>
    <mergeCell ref="E6:E10"/>
    <mergeCell ref="E15:E16"/>
  </mergeCells>
  <printOptions horizontalCentered="1"/>
  <pageMargins left="0.393055555555556" right="0.0777777777777778" top="0.590277777777778" bottom="0.590277777777778" header="0.279166666666667" footer="0.0388888888888889"/>
  <pageSetup paperSize="9" scale="75" orientation="portrait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C14"/>
  <sheetViews>
    <sheetView workbookViewId="0">
      <selection activeCell="B25" sqref="B25"/>
    </sheetView>
  </sheetViews>
  <sheetFormatPr defaultColWidth="8" defaultRowHeight="22.5" customHeight="1" outlineLevelCol="2"/>
  <cols>
    <col min="1" max="1" width="8.63333333333333" style="119"/>
    <col min="2" max="2" width="45.0333333333333" style="119"/>
    <col min="3" max="3" width="21.4666666666667" style="119"/>
    <col min="4" max="16384" width="8" style="119"/>
  </cols>
  <sheetData>
    <row r="2" ht="17.25" customHeight="1" spans="3:3">
      <c r="C2" s="120" t="s">
        <v>27</v>
      </c>
    </row>
    <row r="3" ht="18" customHeight="1" spans="1:3">
      <c r="A3" s="121" t="s">
        <v>28</v>
      </c>
      <c r="B3" s="121"/>
      <c r="C3" s="121"/>
    </row>
    <row r="4" ht="18.75" customHeight="1" spans="1:3">
      <c r="A4" s="122" t="s">
        <v>29</v>
      </c>
      <c r="B4" s="122"/>
      <c r="C4" s="120" t="s">
        <v>30</v>
      </c>
    </row>
    <row r="5" ht="18" customHeight="1" spans="1:3">
      <c r="A5" s="123" t="s">
        <v>2</v>
      </c>
      <c r="B5" s="123" t="s">
        <v>31</v>
      </c>
      <c r="C5" s="123" t="s">
        <v>6</v>
      </c>
    </row>
    <row r="6" ht="18" customHeight="1" spans="1:3">
      <c r="A6" s="123" t="s">
        <v>9</v>
      </c>
      <c r="B6" s="133" t="s">
        <v>10</v>
      </c>
      <c r="C6" s="134"/>
    </row>
    <row r="7" ht="18" customHeight="1" spans="1:3">
      <c r="A7" s="135" t="s">
        <v>16</v>
      </c>
      <c r="B7" s="136" t="s">
        <v>17</v>
      </c>
      <c r="C7" s="137"/>
    </row>
    <row r="8" ht="18" customHeight="1" spans="1:3">
      <c r="A8" s="123">
        <v>1</v>
      </c>
      <c r="B8" s="126" t="s">
        <v>11</v>
      </c>
      <c r="C8" s="126"/>
    </row>
    <row r="9" ht="18" customHeight="1" spans="1:3">
      <c r="A9" s="123">
        <v>2</v>
      </c>
      <c r="B9" s="126" t="s">
        <v>12</v>
      </c>
      <c r="C9" s="126"/>
    </row>
    <row r="10" ht="18" customHeight="1" spans="1:3">
      <c r="A10" s="123">
        <v>3</v>
      </c>
      <c r="B10" s="126" t="s">
        <v>13</v>
      </c>
      <c r="C10" s="126"/>
    </row>
    <row r="11" ht="18" customHeight="1" spans="1:3">
      <c r="A11" s="123">
        <v>4</v>
      </c>
      <c r="B11" s="126" t="s">
        <v>14</v>
      </c>
      <c r="C11" s="126"/>
    </row>
    <row r="12" ht="18" customHeight="1" spans="1:3">
      <c r="A12" s="123">
        <v>5</v>
      </c>
      <c r="B12" s="126" t="s">
        <v>15</v>
      </c>
      <c r="C12" s="126"/>
    </row>
    <row r="13" ht="18" customHeight="1" spans="1:3">
      <c r="A13" s="123" t="s">
        <v>32</v>
      </c>
      <c r="B13" s="133" t="s">
        <v>33</v>
      </c>
      <c r="C13" s="134"/>
    </row>
    <row r="14" ht="13.5" spans="1:3">
      <c r="A14" s="135"/>
      <c r="B14" s="138" t="s">
        <v>34</v>
      </c>
      <c r="C14" s="137"/>
    </row>
  </sheetData>
  <mergeCells count="2">
    <mergeCell ref="A3:C3"/>
    <mergeCell ref="A4:B4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14" max="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0"/>
  <sheetViews>
    <sheetView workbookViewId="0">
      <selection activeCell="B25" sqref="B25"/>
    </sheetView>
  </sheetViews>
  <sheetFormatPr defaultColWidth="8" defaultRowHeight="28" customHeight="1" outlineLevelCol="5"/>
  <cols>
    <col min="1" max="1" width="4.375" style="119"/>
    <col min="2" max="2" width="10.7333333333333" style="119"/>
    <col min="3" max="3" width="22.1666666666667" style="119"/>
    <col min="4" max="4" width="24.9666666666667" style="119"/>
    <col min="5" max="5" width="5.71666666666667" style="119"/>
    <col min="6" max="6" width="7.23333333333333" style="119"/>
    <col min="7" max="16384" width="8" style="119"/>
  </cols>
  <sheetData>
    <row r="1" ht="30" customHeight="1"/>
    <row r="2" ht="23" customHeight="1" spans="6:6">
      <c r="F2" s="120" t="s">
        <v>35</v>
      </c>
    </row>
    <row r="3" ht="30" customHeight="1" spans="1:6">
      <c r="A3" s="121" t="s">
        <v>36</v>
      </c>
      <c r="B3" s="121"/>
      <c r="C3" s="121"/>
      <c r="D3" s="121"/>
      <c r="E3" s="121"/>
      <c r="F3" s="121"/>
    </row>
    <row r="4" ht="25" customHeight="1" spans="1:6">
      <c r="A4" s="122" t="s">
        <v>37</v>
      </c>
      <c r="B4" s="122"/>
      <c r="C4" s="122"/>
      <c r="D4" s="122"/>
      <c r="E4" s="122"/>
      <c r="F4" s="120" t="s">
        <v>38</v>
      </c>
    </row>
    <row r="5" ht="52" customHeight="1" spans="1:6">
      <c r="A5" s="123" t="s">
        <v>2</v>
      </c>
      <c r="B5" s="123" t="s">
        <v>39</v>
      </c>
      <c r="C5" s="123" t="s">
        <v>40</v>
      </c>
      <c r="D5" s="123" t="s">
        <v>41</v>
      </c>
      <c r="E5" s="123" t="s">
        <v>42</v>
      </c>
      <c r="F5" s="123" t="s">
        <v>43</v>
      </c>
    </row>
    <row r="6" ht="76" customHeight="1" spans="1:6">
      <c r="A6" s="123" t="s">
        <v>44</v>
      </c>
      <c r="B6" s="126" t="s">
        <v>45</v>
      </c>
      <c r="C6" s="126" t="s">
        <v>46</v>
      </c>
      <c r="D6" s="126" t="s">
        <v>47</v>
      </c>
      <c r="E6" s="130" t="s">
        <v>48</v>
      </c>
      <c r="F6" s="132">
        <v>1</v>
      </c>
    </row>
    <row r="7" ht="30" customHeight="1"/>
    <row r="8" ht="23" customHeight="1" spans="6:6">
      <c r="F8" s="120" t="s">
        <v>35</v>
      </c>
    </row>
    <row r="9" ht="30" customHeight="1" spans="1:6">
      <c r="A9" s="121" t="s">
        <v>36</v>
      </c>
      <c r="B9" s="121"/>
      <c r="C9" s="121"/>
      <c r="D9" s="121"/>
      <c r="E9" s="121"/>
      <c r="F9" s="121"/>
    </row>
    <row r="10" ht="25" customHeight="1" spans="1:6">
      <c r="A10" s="122" t="s">
        <v>49</v>
      </c>
      <c r="B10" s="122"/>
      <c r="C10" s="122"/>
      <c r="D10" s="122"/>
      <c r="E10" s="122"/>
      <c r="F10" s="120" t="s">
        <v>50</v>
      </c>
    </row>
    <row r="11" ht="52" customHeight="1" spans="1:6">
      <c r="A11" s="123" t="s">
        <v>2</v>
      </c>
      <c r="B11" s="123" t="s">
        <v>39</v>
      </c>
      <c r="C11" s="123" t="s">
        <v>40</v>
      </c>
      <c r="D11" s="123" t="s">
        <v>41</v>
      </c>
      <c r="E11" s="123" t="s">
        <v>42</v>
      </c>
      <c r="F11" s="123" t="s">
        <v>43</v>
      </c>
    </row>
    <row r="12" ht="89" customHeight="1" spans="1:6">
      <c r="A12" s="123" t="s">
        <v>51</v>
      </c>
      <c r="B12" s="126" t="s">
        <v>52</v>
      </c>
      <c r="C12" s="126" t="s">
        <v>12</v>
      </c>
      <c r="D12" s="126" t="s">
        <v>53</v>
      </c>
      <c r="E12" s="130" t="s">
        <v>48</v>
      </c>
      <c r="F12" s="132">
        <v>1</v>
      </c>
    </row>
    <row r="13" ht="30" customHeight="1"/>
    <row r="14" ht="23" customHeight="1" spans="6:6">
      <c r="F14" s="120" t="s">
        <v>35</v>
      </c>
    </row>
    <row r="15" ht="30" customHeight="1" spans="1:6">
      <c r="A15" s="121" t="s">
        <v>36</v>
      </c>
      <c r="B15" s="121"/>
      <c r="C15" s="121"/>
      <c r="D15" s="121"/>
      <c r="E15" s="121"/>
      <c r="F15" s="121"/>
    </row>
    <row r="16" ht="25" customHeight="1" spans="1:6">
      <c r="A16" s="122" t="s">
        <v>54</v>
      </c>
      <c r="B16" s="122"/>
      <c r="C16" s="122"/>
      <c r="D16" s="122"/>
      <c r="E16" s="122"/>
      <c r="F16" s="120" t="s">
        <v>55</v>
      </c>
    </row>
    <row r="17" ht="52" customHeight="1" spans="1:6">
      <c r="A17" s="123" t="s">
        <v>2</v>
      </c>
      <c r="B17" s="123" t="s">
        <v>39</v>
      </c>
      <c r="C17" s="123" t="s">
        <v>40</v>
      </c>
      <c r="D17" s="123" t="s">
        <v>41</v>
      </c>
      <c r="E17" s="123" t="s">
        <v>42</v>
      </c>
      <c r="F17" s="123" t="s">
        <v>43</v>
      </c>
    </row>
    <row r="18" ht="49" customHeight="1" spans="1:6">
      <c r="A18" s="123" t="s">
        <v>56</v>
      </c>
      <c r="B18" s="126" t="s">
        <v>57</v>
      </c>
      <c r="C18" s="126" t="s">
        <v>13</v>
      </c>
      <c r="D18" s="126" t="s">
        <v>58</v>
      </c>
      <c r="E18" s="130" t="s">
        <v>48</v>
      </c>
      <c r="F18" s="132">
        <v>1</v>
      </c>
    </row>
    <row r="19" ht="30" customHeight="1"/>
    <row r="20" ht="23" customHeight="1" spans="6:6">
      <c r="F20" s="120" t="s">
        <v>35</v>
      </c>
    </row>
    <row r="21" ht="30" customHeight="1" spans="1:6">
      <c r="A21" s="121" t="s">
        <v>36</v>
      </c>
      <c r="B21" s="121"/>
      <c r="C21" s="121"/>
      <c r="D21" s="121"/>
      <c r="E21" s="121"/>
      <c r="F21" s="121"/>
    </row>
    <row r="22" ht="25" customHeight="1" spans="1:6">
      <c r="A22" s="122" t="s">
        <v>59</v>
      </c>
      <c r="B22" s="122"/>
      <c r="C22" s="122"/>
      <c r="D22" s="122"/>
      <c r="E22" s="122"/>
      <c r="F22" s="120" t="s">
        <v>60</v>
      </c>
    </row>
    <row r="23" ht="52" customHeight="1" spans="1:6">
      <c r="A23" s="123" t="s">
        <v>2</v>
      </c>
      <c r="B23" s="123" t="s">
        <v>39</v>
      </c>
      <c r="C23" s="123" t="s">
        <v>40</v>
      </c>
      <c r="D23" s="123" t="s">
        <v>41</v>
      </c>
      <c r="E23" s="123" t="s">
        <v>42</v>
      </c>
      <c r="F23" s="123" t="s">
        <v>43</v>
      </c>
    </row>
    <row r="24" ht="51" customHeight="1" spans="1:6">
      <c r="A24" s="123" t="s">
        <v>61</v>
      </c>
      <c r="B24" s="126" t="s">
        <v>62</v>
      </c>
      <c r="C24" s="126" t="s">
        <v>14</v>
      </c>
      <c r="D24" s="126" t="s">
        <v>63</v>
      </c>
      <c r="E24" s="130" t="s">
        <v>48</v>
      </c>
      <c r="F24" s="132">
        <v>1</v>
      </c>
    </row>
    <row r="25" ht="30" customHeight="1"/>
    <row r="26" ht="23" customHeight="1" spans="6:6">
      <c r="F26" s="120" t="s">
        <v>35</v>
      </c>
    </row>
    <row r="27" ht="30" customHeight="1" spans="1:6">
      <c r="A27" s="121" t="s">
        <v>36</v>
      </c>
      <c r="B27" s="121"/>
      <c r="C27" s="121"/>
      <c r="D27" s="121"/>
      <c r="E27" s="121"/>
      <c r="F27" s="121"/>
    </row>
    <row r="28" ht="25" customHeight="1" spans="1:6">
      <c r="A28" s="122" t="s">
        <v>64</v>
      </c>
      <c r="B28" s="122"/>
      <c r="C28" s="122"/>
      <c r="D28" s="122"/>
      <c r="E28" s="122"/>
      <c r="F28" s="120" t="s">
        <v>65</v>
      </c>
    </row>
    <row r="29" ht="52" customHeight="1" spans="1:6">
      <c r="A29" s="123" t="s">
        <v>2</v>
      </c>
      <c r="B29" s="123" t="s">
        <v>39</v>
      </c>
      <c r="C29" s="123" t="s">
        <v>40</v>
      </c>
      <c r="D29" s="123" t="s">
        <v>41</v>
      </c>
      <c r="E29" s="123" t="s">
        <v>42</v>
      </c>
      <c r="F29" s="123" t="s">
        <v>43</v>
      </c>
    </row>
    <row r="30" ht="33" customHeight="1" spans="1:6">
      <c r="A30" s="123" t="s">
        <v>66</v>
      </c>
      <c r="B30" s="126" t="s">
        <v>67</v>
      </c>
      <c r="C30" s="126" t="s">
        <v>15</v>
      </c>
      <c r="D30" s="126" t="s">
        <v>68</v>
      </c>
      <c r="E30" s="130" t="s">
        <v>48</v>
      </c>
      <c r="F30" s="132">
        <v>1</v>
      </c>
    </row>
  </sheetData>
  <mergeCells count="10">
    <mergeCell ref="A3:F3"/>
    <mergeCell ref="A4:E4"/>
    <mergeCell ref="A9:F9"/>
    <mergeCell ref="A10:E10"/>
    <mergeCell ref="A15:F15"/>
    <mergeCell ref="A16:E16"/>
    <mergeCell ref="A21:F21"/>
    <mergeCell ref="A22:E22"/>
    <mergeCell ref="A27:F27"/>
    <mergeCell ref="A28:E28"/>
  </mergeCells>
  <pageMargins left="0.827" right="0.777" top="0.196850393700787" bottom="0" header="0" footer="0"/>
  <pageSetup paperSize="9" orientation="portrait" horizontalDpi="600" verticalDpi="600"/>
  <headerFooter alignWithMargins="0" scaleWithDoc="0"/>
  <rowBreaks count="5" manualBreakCount="5">
    <brk id="6" max="0" man="1"/>
    <brk id="12" max="0" man="1"/>
    <brk id="18" max="0" man="1"/>
    <brk id="24" max="0" man="1"/>
    <brk id="30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C8"/>
  <sheetViews>
    <sheetView workbookViewId="0">
      <selection activeCell="B25" sqref="B25"/>
    </sheetView>
  </sheetViews>
  <sheetFormatPr defaultColWidth="8" defaultRowHeight="19.5" customHeight="1" outlineLevelRow="7" outlineLevelCol="2"/>
  <cols>
    <col min="1" max="1" width="7.81666666666667" style="119"/>
    <col min="2" max="2" width="12.95" style="119"/>
    <col min="3" max="3" width="54.3666666666667" style="119"/>
    <col min="4" max="16384" width="8" style="119"/>
  </cols>
  <sheetData>
    <row r="1" ht="22.5" customHeight="1"/>
    <row r="2" ht="17.25" customHeight="1" spans="3:3">
      <c r="C2" s="120" t="s">
        <v>69</v>
      </c>
    </row>
    <row r="3" ht="22.5" customHeight="1" spans="1:3">
      <c r="A3" s="121" t="s">
        <v>70</v>
      </c>
      <c r="B3" s="121"/>
      <c r="C3" s="121"/>
    </row>
    <row r="4" ht="18.75" customHeight="1" spans="1:3">
      <c r="A4" s="129" t="s">
        <v>29</v>
      </c>
      <c r="B4" s="129"/>
      <c r="C4" s="120" t="s">
        <v>30</v>
      </c>
    </row>
    <row r="5" ht="22.5" customHeight="1" spans="1:3">
      <c r="A5" s="123" t="s">
        <v>2</v>
      </c>
      <c r="B5" s="123" t="s">
        <v>39</v>
      </c>
      <c r="C5" s="123" t="s">
        <v>31</v>
      </c>
    </row>
    <row r="6" ht="17.25" customHeight="1" spans="1:3">
      <c r="A6" s="128"/>
      <c r="B6" s="128"/>
      <c r="C6" s="128"/>
    </row>
    <row r="7" ht="409.5" customHeight="1"/>
    <row r="8" ht="22.5" customHeight="1"/>
  </sheetData>
  <mergeCells count="3">
    <mergeCell ref="A3:C3"/>
    <mergeCell ref="A4:B4"/>
    <mergeCell ref="A6:B6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8" max="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6"/>
  <sheetViews>
    <sheetView workbookViewId="0">
      <selection activeCell="B25" sqref="B25"/>
    </sheetView>
  </sheetViews>
  <sheetFormatPr defaultColWidth="8" defaultRowHeight="19.5" customHeight="1" outlineLevelCol="7"/>
  <cols>
    <col min="1" max="1" width="7.875" style="119"/>
    <col min="2" max="2" width="39.8166666666667" style="119"/>
    <col min="3" max="3" width="8.45833333333333" style="119"/>
    <col min="4" max="4" width="9.625" style="119"/>
    <col min="5" max="5" width="10.2083333333333" style="119"/>
    <col min="6" max="7" width="4.95833333333333" style="119"/>
    <col min="8" max="8" width="7.29166666666667" style="119"/>
    <col min="9" max="16384" width="8" style="119"/>
  </cols>
  <sheetData>
    <row r="1" ht="22.5" customHeight="1"/>
    <row r="2" ht="17.25" customHeight="1" spans="6:8">
      <c r="F2" s="120" t="s">
        <v>71</v>
      </c>
      <c r="G2" s="120"/>
      <c r="H2" s="120"/>
    </row>
    <row r="3" ht="22.5" customHeight="1" spans="1:8">
      <c r="A3" s="121" t="s">
        <v>72</v>
      </c>
      <c r="B3" s="121"/>
      <c r="C3" s="121"/>
      <c r="D3" s="121"/>
      <c r="E3" s="121"/>
      <c r="F3" s="121"/>
      <c r="G3" s="121"/>
      <c r="H3" s="121"/>
    </row>
    <row r="4" ht="18.75" customHeight="1" spans="1:8">
      <c r="A4" s="122" t="s">
        <v>29</v>
      </c>
      <c r="B4" s="122"/>
      <c r="C4" s="122"/>
      <c r="D4" s="122"/>
      <c r="E4" s="122"/>
      <c r="F4" s="120" t="s">
        <v>30</v>
      </c>
      <c r="G4" s="120"/>
      <c r="H4" s="120"/>
    </row>
    <row r="5" ht="39" customHeight="1" spans="1:8">
      <c r="A5" s="123" t="s">
        <v>2</v>
      </c>
      <c r="B5" s="123" t="s">
        <v>73</v>
      </c>
      <c r="C5" s="123" t="s">
        <v>74</v>
      </c>
      <c r="D5" s="123"/>
      <c r="E5" s="123" t="s">
        <v>42</v>
      </c>
      <c r="F5" s="123" t="s">
        <v>75</v>
      </c>
      <c r="G5" s="123"/>
      <c r="H5" s="123"/>
    </row>
    <row r="6" ht="18" customHeight="1" spans="1:8">
      <c r="A6" s="123">
        <v>1</v>
      </c>
      <c r="B6" s="124" t="s">
        <v>76</v>
      </c>
      <c r="C6" s="124"/>
      <c r="D6" s="124"/>
      <c r="E6" s="124"/>
      <c r="F6" s="124"/>
      <c r="G6" s="124"/>
      <c r="H6" s="124"/>
    </row>
    <row r="7" ht="18" customHeight="1" spans="1:8">
      <c r="A7" s="125"/>
      <c r="B7" s="126"/>
      <c r="C7" s="125"/>
      <c r="D7" s="125"/>
      <c r="E7" s="123"/>
      <c r="F7" s="127"/>
      <c r="G7" s="127"/>
      <c r="H7" s="127"/>
    </row>
    <row r="8" ht="18" customHeight="1" spans="1:8">
      <c r="A8" s="125"/>
      <c r="B8" s="126"/>
      <c r="C8" s="125"/>
      <c r="D8" s="125"/>
      <c r="E8" s="123"/>
      <c r="F8" s="127"/>
      <c r="G8" s="127"/>
      <c r="H8" s="127"/>
    </row>
    <row r="9" ht="18" customHeight="1" spans="1:8">
      <c r="A9" s="125"/>
      <c r="B9" s="126"/>
      <c r="C9" s="125"/>
      <c r="D9" s="125"/>
      <c r="E9" s="123"/>
      <c r="F9" s="127"/>
      <c r="G9" s="127"/>
      <c r="H9" s="127"/>
    </row>
    <row r="10" ht="18" customHeight="1" spans="1:8">
      <c r="A10" s="125"/>
      <c r="B10" s="126"/>
      <c r="C10" s="125"/>
      <c r="D10" s="125"/>
      <c r="E10" s="123"/>
      <c r="F10" s="127"/>
      <c r="G10" s="127"/>
      <c r="H10" s="127"/>
    </row>
    <row r="11" ht="18" customHeight="1" spans="1:8">
      <c r="A11" s="125"/>
      <c r="B11" s="126"/>
      <c r="C11" s="125"/>
      <c r="D11" s="125"/>
      <c r="E11" s="123"/>
      <c r="F11" s="127"/>
      <c r="G11" s="127"/>
      <c r="H11" s="127"/>
    </row>
    <row r="12" ht="18" customHeight="1" spans="1:8">
      <c r="A12" s="123">
        <v>2</v>
      </c>
      <c r="B12" s="124" t="s">
        <v>77</v>
      </c>
      <c r="C12" s="124"/>
      <c r="D12" s="124"/>
      <c r="E12" s="124"/>
      <c r="F12" s="124"/>
      <c r="G12" s="124"/>
      <c r="H12" s="124"/>
    </row>
    <row r="13" ht="18" customHeight="1" spans="1:8">
      <c r="A13" s="125"/>
      <c r="B13" s="126"/>
      <c r="C13" s="125"/>
      <c r="D13" s="125"/>
      <c r="E13" s="123"/>
      <c r="F13" s="127"/>
      <c r="G13" s="127"/>
      <c r="H13" s="127"/>
    </row>
    <row r="14" ht="18" customHeight="1" spans="1:8">
      <c r="A14" s="125"/>
      <c r="B14" s="126"/>
      <c r="C14" s="125"/>
      <c r="D14" s="125"/>
      <c r="E14" s="123"/>
      <c r="F14" s="127"/>
      <c r="G14" s="127"/>
      <c r="H14" s="127"/>
    </row>
    <row r="15" ht="18" customHeight="1" spans="1:8">
      <c r="A15" s="125"/>
      <c r="B15" s="126"/>
      <c r="C15" s="125"/>
      <c r="D15" s="125"/>
      <c r="E15" s="123"/>
      <c r="F15" s="127"/>
      <c r="G15" s="127"/>
      <c r="H15" s="127"/>
    </row>
    <row r="16" ht="18" customHeight="1" spans="1:8">
      <c r="A16" s="125"/>
      <c r="B16" s="126"/>
      <c r="C16" s="125"/>
      <c r="D16" s="125"/>
      <c r="E16" s="123"/>
      <c r="F16" s="127"/>
      <c r="G16" s="127"/>
      <c r="H16" s="127"/>
    </row>
    <row r="17" ht="18" customHeight="1" spans="1:8">
      <c r="A17" s="125"/>
      <c r="B17" s="126"/>
      <c r="C17" s="125"/>
      <c r="D17" s="125"/>
      <c r="E17" s="123"/>
      <c r="F17" s="127"/>
      <c r="G17" s="127"/>
      <c r="H17" s="127"/>
    </row>
    <row r="18" ht="18" customHeight="1" spans="1:8">
      <c r="A18" s="123">
        <v>3</v>
      </c>
      <c r="B18" s="124" t="s">
        <v>78</v>
      </c>
      <c r="C18" s="124"/>
      <c r="D18" s="124"/>
      <c r="E18" s="124"/>
      <c r="F18" s="124"/>
      <c r="G18" s="124"/>
      <c r="H18" s="124"/>
    </row>
    <row r="19" ht="18" customHeight="1" spans="1:8">
      <c r="A19" s="125"/>
      <c r="B19" s="126"/>
      <c r="C19" s="125"/>
      <c r="D19" s="125"/>
      <c r="E19" s="123"/>
      <c r="F19" s="127"/>
      <c r="G19" s="127"/>
      <c r="H19" s="127"/>
    </row>
    <row r="20" ht="18" customHeight="1" spans="1:8">
      <c r="A20" s="125"/>
      <c r="B20" s="126"/>
      <c r="C20" s="125"/>
      <c r="D20" s="125"/>
      <c r="E20" s="123"/>
      <c r="F20" s="127"/>
      <c r="G20" s="127"/>
      <c r="H20" s="127"/>
    </row>
    <row r="21" ht="18" customHeight="1" spans="1:8">
      <c r="A21" s="125"/>
      <c r="B21" s="126"/>
      <c r="C21" s="125"/>
      <c r="D21" s="125"/>
      <c r="E21" s="123"/>
      <c r="F21" s="127"/>
      <c r="G21" s="127"/>
      <c r="H21" s="127"/>
    </row>
    <row r="22" ht="18" customHeight="1" spans="1:8">
      <c r="A22" s="125"/>
      <c r="B22" s="126"/>
      <c r="C22" s="125"/>
      <c r="D22" s="125"/>
      <c r="E22" s="123"/>
      <c r="F22" s="127"/>
      <c r="G22" s="127"/>
      <c r="H22" s="127"/>
    </row>
    <row r="23" ht="18" customHeight="1" spans="1:8">
      <c r="A23" s="125"/>
      <c r="B23" s="126"/>
      <c r="C23" s="125"/>
      <c r="D23" s="125"/>
      <c r="E23" s="123"/>
      <c r="F23" s="127"/>
      <c r="G23" s="127"/>
      <c r="H23" s="127"/>
    </row>
    <row r="24" ht="17.25" customHeight="1" spans="1:7">
      <c r="A24" s="128"/>
      <c r="B24" s="128"/>
      <c r="D24" s="128"/>
      <c r="E24" s="128"/>
      <c r="F24" s="128"/>
      <c r="G24" s="128"/>
    </row>
    <row r="25" ht="262.5" customHeight="1"/>
    <row r="26" ht="22.5" customHeight="1"/>
  </sheetData>
  <mergeCells count="44">
    <mergeCell ref="F2:H2"/>
    <mergeCell ref="A3:H3"/>
    <mergeCell ref="A4:E4"/>
    <mergeCell ref="F4:H4"/>
    <mergeCell ref="C5:D5"/>
    <mergeCell ref="F5:H5"/>
    <mergeCell ref="C6:D6"/>
    <mergeCell ref="F6:H6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A24:B24"/>
    <mergeCell ref="E24:G24"/>
  </mergeCells>
  <pageMargins left="0.78740157480315" right="0" top="0.47244094488189" bottom="0" header="0" footer="0"/>
  <pageSetup paperSize="9" orientation="portrait" horizontalDpi="600" verticalDpi="600"/>
  <headerFooter alignWithMargins="0" scaleWithDoc="0"/>
  <rowBreaks count="1" manualBreakCount="1">
    <brk id="26" max="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C10"/>
  <sheetViews>
    <sheetView workbookViewId="0">
      <selection activeCell="F19" sqref="F19"/>
    </sheetView>
  </sheetViews>
  <sheetFormatPr defaultColWidth="8" defaultRowHeight="22.5" customHeight="1" outlineLevelCol="2"/>
  <cols>
    <col min="1" max="1" width="8.63333333333333" style="139"/>
    <col min="2" max="2" width="45.0333333333333" style="139"/>
    <col min="3" max="3" width="21.4666666666667" style="139"/>
    <col min="4" max="16384" width="8" style="139"/>
  </cols>
  <sheetData>
    <row r="2" ht="17.25" customHeight="1" spans="3:3">
      <c r="C2" s="120" t="s">
        <v>27</v>
      </c>
    </row>
    <row r="3" ht="18" customHeight="1" spans="1:3">
      <c r="A3" s="121" t="s">
        <v>28</v>
      </c>
      <c r="B3" s="121"/>
      <c r="C3" s="121"/>
    </row>
    <row r="4" ht="18.75" customHeight="1" spans="1:3">
      <c r="A4" s="122" t="s">
        <v>79</v>
      </c>
      <c r="B4" s="122"/>
      <c r="C4" s="120" t="s">
        <v>30</v>
      </c>
    </row>
    <row r="5" ht="18" customHeight="1" spans="1:3">
      <c r="A5" s="140" t="s">
        <v>2</v>
      </c>
      <c r="B5" s="140" t="s">
        <v>31</v>
      </c>
      <c r="C5" s="140" t="s">
        <v>6</v>
      </c>
    </row>
    <row r="6" ht="18" customHeight="1" spans="1:3">
      <c r="A6" s="140" t="s">
        <v>9</v>
      </c>
      <c r="B6" s="145" t="s">
        <v>10</v>
      </c>
      <c r="C6" s="146"/>
    </row>
    <row r="7" ht="18" customHeight="1" spans="1:3">
      <c r="A7" s="147" t="s">
        <v>16</v>
      </c>
      <c r="B7" s="148" t="s">
        <v>17</v>
      </c>
      <c r="C7" s="149"/>
    </row>
    <row r="8" ht="18" customHeight="1" spans="1:3">
      <c r="A8" s="140">
        <v>1</v>
      </c>
      <c r="B8" s="141" t="s">
        <v>80</v>
      </c>
      <c r="C8" s="141"/>
    </row>
    <row r="9" ht="18" customHeight="1" spans="1:3">
      <c r="A9" s="140" t="s">
        <v>32</v>
      </c>
      <c r="B9" s="145" t="s">
        <v>33</v>
      </c>
      <c r="C9" s="146"/>
    </row>
    <row r="10" ht="13.5" spans="1:3">
      <c r="A10" s="147"/>
      <c r="B10" s="150" t="s">
        <v>34</v>
      </c>
      <c r="C10" s="149"/>
    </row>
  </sheetData>
  <mergeCells count="2">
    <mergeCell ref="A3:C3"/>
    <mergeCell ref="A4:B4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10" max="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workbookViewId="0">
      <selection activeCell="F19" sqref="F19"/>
    </sheetView>
  </sheetViews>
  <sheetFormatPr defaultColWidth="8" defaultRowHeight="26" customHeight="1" outlineLevelCol="5"/>
  <cols>
    <col min="1" max="1" width="4.43333333333333" style="139"/>
    <col min="2" max="2" width="10.15" style="139"/>
    <col min="3" max="3" width="23.1" style="139"/>
    <col min="4" max="4" width="9.33333333333333" style="139"/>
    <col min="5" max="5" width="11.55" style="139"/>
    <col min="6" max="6" width="16.5666666666667" style="139"/>
    <col min="7" max="16384" width="8" style="139"/>
  </cols>
  <sheetData>
    <row r="1" ht="30" customHeight="1"/>
    <row r="2" ht="23" customHeight="1" spans="6:6">
      <c r="F2" s="120" t="s">
        <v>35</v>
      </c>
    </row>
    <row r="3" ht="30" customHeight="1" spans="1:6">
      <c r="A3" s="121" t="s">
        <v>36</v>
      </c>
      <c r="B3" s="121"/>
      <c r="C3" s="121"/>
      <c r="D3" s="121"/>
      <c r="E3" s="121"/>
      <c r="F3" s="121"/>
    </row>
    <row r="4" ht="25" customHeight="1" spans="1:6">
      <c r="A4" s="122" t="s">
        <v>79</v>
      </c>
      <c r="B4" s="122"/>
      <c r="C4" s="122"/>
      <c r="D4" s="122"/>
      <c r="E4" s="122"/>
      <c r="F4" s="120" t="s">
        <v>30</v>
      </c>
    </row>
    <row r="5" ht="52" customHeight="1" spans="1:6">
      <c r="A5" s="140" t="s">
        <v>2</v>
      </c>
      <c r="B5" s="140" t="s">
        <v>39</v>
      </c>
      <c r="C5" s="140" t="s">
        <v>40</v>
      </c>
      <c r="D5" s="140" t="s">
        <v>42</v>
      </c>
      <c r="E5" s="140" t="s">
        <v>43</v>
      </c>
      <c r="F5" s="140" t="s">
        <v>41</v>
      </c>
    </row>
    <row r="6" ht="18" customHeight="1" spans="1:6">
      <c r="A6" s="140" t="s">
        <v>81</v>
      </c>
      <c r="B6" s="141"/>
      <c r="C6" s="141" t="s">
        <v>80</v>
      </c>
      <c r="D6" s="140"/>
      <c r="E6" s="143"/>
      <c r="F6" s="141"/>
    </row>
    <row r="7" ht="184" customHeight="1" spans="1:6">
      <c r="A7" s="140" t="s">
        <v>44</v>
      </c>
      <c r="B7" s="141" t="s">
        <v>82</v>
      </c>
      <c r="C7" s="141" t="s">
        <v>83</v>
      </c>
      <c r="D7" s="140" t="s">
        <v>84</v>
      </c>
      <c r="E7" s="143">
        <v>7908.59</v>
      </c>
      <c r="F7" s="141" t="s">
        <v>85</v>
      </c>
    </row>
    <row r="8" ht="184" customHeight="1" spans="1:6">
      <c r="A8" s="140" t="s">
        <v>51</v>
      </c>
      <c r="B8" s="141" t="s">
        <v>86</v>
      </c>
      <c r="C8" s="141" t="s">
        <v>87</v>
      </c>
      <c r="D8" s="140" t="s">
        <v>84</v>
      </c>
      <c r="E8" s="143">
        <v>4361.21</v>
      </c>
      <c r="F8" s="141" t="s">
        <v>88</v>
      </c>
    </row>
    <row r="9" ht="28" customHeight="1" spans="1:6">
      <c r="A9" s="140" t="s">
        <v>56</v>
      </c>
      <c r="B9" s="141" t="s">
        <v>89</v>
      </c>
      <c r="C9" s="141" t="s">
        <v>90</v>
      </c>
      <c r="D9" s="140" t="s">
        <v>48</v>
      </c>
      <c r="E9" s="144">
        <v>1</v>
      </c>
      <c r="F9" s="141" t="s">
        <v>91</v>
      </c>
    </row>
    <row r="10" ht="13.5" spans="1:6">
      <c r="A10" s="140" t="s">
        <v>61</v>
      </c>
      <c r="B10" s="141" t="s">
        <v>92</v>
      </c>
      <c r="C10" s="141" t="s">
        <v>93</v>
      </c>
      <c r="D10" s="140" t="s">
        <v>48</v>
      </c>
      <c r="E10" s="144">
        <v>1</v>
      </c>
      <c r="F10" s="141" t="s">
        <v>94</v>
      </c>
    </row>
  </sheetData>
  <mergeCells count="2">
    <mergeCell ref="A3:F3"/>
    <mergeCell ref="A4:E4"/>
  </mergeCells>
  <pageMargins left="0.83" right="0.78" top="0.196850393700787" bottom="0" header="0" footer="0"/>
  <pageSetup paperSize="9" orientation="portrait" horizontalDpi="600" verticalDpi="600"/>
  <headerFooter alignWithMargins="0" scaleWithDoc="0"/>
  <rowBreaks count="1" manualBreakCount="1">
    <brk id="10" max="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C8"/>
  <sheetViews>
    <sheetView workbookViewId="0">
      <selection activeCell="F19" sqref="F19"/>
    </sheetView>
  </sheetViews>
  <sheetFormatPr defaultColWidth="8" defaultRowHeight="19.5" customHeight="1" outlineLevelRow="7" outlineLevelCol="2"/>
  <cols>
    <col min="1" max="1" width="7.81666666666667" style="139"/>
    <col min="2" max="2" width="12.95" style="139"/>
    <col min="3" max="3" width="54.3666666666667" style="139"/>
    <col min="4" max="16384" width="8" style="139"/>
  </cols>
  <sheetData>
    <row r="1" ht="22.5" customHeight="1"/>
    <row r="2" ht="17.25" customHeight="1" spans="3:3">
      <c r="C2" s="120" t="s">
        <v>69</v>
      </c>
    </row>
    <row r="3" ht="22.5" customHeight="1" spans="1:3">
      <c r="A3" s="121" t="s">
        <v>70</v>
      </c>
      <c r="B3" s="121"/>
      <c r="C3" s="121"/>
    </row>
    <row r="4" ht="18.75" customHeight="1" spans="1:3">
      <c r="A4" s="129" t="s">
        <v>79</v>
      </c>
      <c r="B4" s="129"/>
      <c r="C4" s="120" t="s">
        <v>30</v>
      </c>
    </row>
    <row r="5" ht="22.5" customHeight="1" spans="1:3">
      <c r="A5" s="140" t="s">
        <v>2</v>
      </c>
      <c r="B5" s="140" t="s">
        <v>39</v>
      </c>
      <c r="C5" s="140" t="s">
        <v>31</v>
      </c>
    </row>
    <row r="6" ht="17.25" customHeight="1" spans="1:3">
      <c r="A6" s="128"/>
      <c r="B6" s="128"/>
      <c r="C6" s="128"/>
    </row>
    <row r="7" ht="409.5" customHeight="1"/>
    <row r="8" ht="22.5" customHeight="1"/>
  </sheetData>
  <mergeCells count="3">
    <mergeCell ref="A3:C3"/>
    <mergeCell ref="A4:B4"/>
    <mergeCell ref="A6:B6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8" max="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0"/>
  <sheetViews>
    <sheetView workbookViewId="0">
      <selection activeCell="F19" sqref="F19"/>
    </sheetView>
  </sheetViews>
  <sheetFormatPr defaultColWidth="8" defaultRowHeight="19.5" customHeight="1" outlineLevelCol="7"/>
  <cols>
    <col min="1" max="1" width="7.875" style="139"/>
    <col min="2" max="2" width="39.8166666666667" style="139"/>
    <col min="3" max="3" width="8.45833333333333" style="139"/>
    <col min="4" max="4" width="9.625" style="139"/>
    <col min="5" max="5" width="10.2083333333333" style="139"/>
    <col min="6" max="7" width="4.95833333333333" style="139"/>
    <col min="8" max="8" width="7.29166666666667" style="139"/>
    <col min="9" max="16384" width="8" style="139"/>
  </cols>
  <sheetData>
    <row r="1" ht="22.5" customHeight="1"/>
    <row r="2" ht="17.25" customHeight="1" spans="6:8">
      <c r="F2" s="120" t="s">
        <v>71</v>
      </c>
      <c r="G2" s="120"/>
      <c r="H2" s="120"/>
    </row>
    <row r="3" ht="22.5" customHeight="1" spans="1:8">
      <c r="A3" s="121" t="s">
        <v>72</v>
      </c>
      <c r="B3" s="121"/>
      <c r="C3" s="121"/>
      <c r="D3" s="121"/>
      <c r="E3" s="121"/>
      <c r="F3" s="121"/>
      <c r="G3" s="121"/>
      <c r="H3" s="121"/>
    </row>
    <row r="4" ht="18.75" customHeight="1" spans="1:8">
      <c r="A4" s="122" t="s">
        <v>79</v>
      </c>
      <c r="B4" s="122"/>
      <c r="C4" s="122"/>
      <c r="D4" s="122"/>
      <c r="E4" s="122"/>
      <c r="F4" s="120" t="s">
        <v>30</v>
      </c>
      <c r="G4" s="120"/>
      <c r="H4" s="120"/>
    </row>
    <row r="5" ht="39" customHeight="1" spans="1:8">
      <c r="A5" s="140" t="s">
        <v>2</v>
      </c>
      <c r="B5" s="140" t="s">
        <v>73</v>
      </c>
      <c r="C5" s="140" t="s">
        <v>74</v>
      </c>
      <c r="D5" s="140"/>
      <c r="E5" s="140" t="s">
        <v>42</v>
      </c>
      <c r="F5" s="140" t="s">
        <v>75</v>
      </c>
      <c r="G5" s="140"/>
      <c r="H5" s="140"/>
    </row>
    <row r="6" ht="18" customHeight="1" spans="1:8">
      <c r="A6" s="140">
        <v>1</v>
      </c>
      <c r="B6" s="151" t="s">
        <v>76</v>
      </c>
      <c r="C6" s="151"/>
      <c r="D6" s="151"/>
      <c r="E6" s="151"/>
      <c r="F6" s="151"/>
      <c r="G6" s="151"/>
      <c r="H6" s="151"/>
    </row>
    <row r="7" ht="18" customHeight="1" spans="1:8">
      <c r="A7" s="152"/>
      <c r="B7" s="141"/>
      <c r="C7" s="152"/>
      <c r="D7" s="152"/>
      <c r="E7" s="140"/>
      <c r="F7" s="153"/>
      <c r="G7" s="153"/>
      <c r="H7" s="153"/>
    </row>
    <row r="8" ht="18" customHeight="1" spans="1:8">
      <c r="A8" s="152"/>
      <c r="B8" s="141"/>
      <c r="C8" s="152"/>
      <c r="D8" s="152"/>
      <c r="E8" s="140"/>
      <c r="F8" s="153"/>
      <c r="G8" s="153"/>
      <c r="H8" s="153"/>
    </row>
    <row r="9" ht="18" customHeight="1" spans="1:8">
      <c r="A9" s="152"/>
      <c r="B9" s="141"/>
      <c r="C9" s="152"/>
      <c r="D9" s="152"/>
      <c r="E9" s="140"/>
      <c r="F9" s="153"/>
      <c r="G9" s="153"/>
      <c r="H9" s="153"/>
    </row>
    <row r="10" ht="18" customHeight="1" spans="1:8">
      <c r="A10" s="140">
        <v>2</v>
      </c>
      <c r="B10" s="151" t="s">
        <v>77</v>
      </c>
      <c r="C10" s="151"/>
      <c r="D10" s="151"/>
      <c r="E10" s="151"/>
      <c r="F10" s="151"/>
      <c r="G10" s="151"/>
      <c r="H10" s="151"/>
    </row>
    <row r="11" ht="18" customHeight="1" spans="1:8">
      <c r="A11" s="152"/>
      <c r="B11" s="141"/>
      <c r="C11" s="152"/>
      <c r="D11" s="152"/>
      <c r="E11" s="140"/>
      <c r="F11" s="153"/>
      <c r="G11" s="153"/>
      <c r="H11" s="153"/>
    </row>
    <row r="12" ht="18" customHeight="1" spans="1:8">
      <c r="A12" s="152"/>
      <c r="B12" s="141"/>
      <c r="C12" s="152"/>
      <c r="D12" s="152"/>
      <c r="E12" s="140"/>
      <c r="F12" s="153"/>
      <c r="G12" s="153"/>
      <c r="H12" s="153"/>
    </row>
    <row r="13" ht="18" customHeight="1" spans="1:8">
      <c r="A13" s="152"/>
      <c r="B13" s="141"/>
      <c r="C13" s="152"/>
      <c r="D13" s="152"/>
      <c r="E13" s="140"/>
      <c r="F13" s="153"/>
      <c r="G13" s="153"/>
      <c r="H13" s="153"/>
    </row>
    <row r="14" ht="18" customHeight="1" spans="1:8">
      <c r="A14" s="140">
        <v>3</v>
      </c>
      <c r="B14" s="151" t="s">
        <v>78</v>
      </c>
      <c r="C14" s="151"/>
      <c r="D14" s="151"/>
      <c r="E14" s="151"/>
      <c r="F14" s="151"/>
      <c r="G14" s="151"/>
      <c r="H14" s="151"/>
    </row>
    <row r="15" ht="18" customHeight="1" spans="1:8">
      <c r="A15" s="152"/>
      <c r="B15" s="141"/>
      <c r="C15" s="152"/>
      <c r="D15" s="152"/>
      <c r="E15" s="140"/>
      <c r="F15" s="153"/>
      <c r="G15" s="153"/>
      <c r="H15" s="153"/>
    </row>
    <row r="16" ht="18" customHeight="1" spans="1:8">
      <c r="A16" s="152"/>
      <c r="B16" s="141"/>
      <c r="C16" s="152"/>
      <c r="D16" s="152"/>
      <c r="E16" s="140"/>
      <c r="F16" s="153"/>
      <c r="G16" s="153"/>
      <c r="H16" s="153"/>
    </row>
    <row r="17" ht="18" customHeight="1" spans="1:8">
      <c r="A17" s="152"/>
      <c r="B17" s="141"/>
      <c r="C17" s="152"/>
      <c r="D17" s="152"/>
      <c r="E17" s="140"/>
      <c r="F17" s="153"/>
      <c r="G17" s="153"/>
      <c r="H17" s="153"/>
    </row>
    <row r="18" ht="17.25" customHeight="1" spans="1:7">
      <c r="A18" s="128"/>
      <c r="B18" s="128"/>
      <c r="D18" s="128"/>
      <c r="E18" s="128"/>
      <c r="F18" s="128"/>
      <c r="G18" s="128"/>
    </row>
    <row r="19" ht="379.5" customHeight="1"/>
    <row r="20" ht="22.5" customHeight="1"/>
  </sheetData>
  <mergeCells count="32">
    <mergeCell ref="F2:H2"/>
    <mergeCell ref="A3:H3"/>
    <mergeCell ref="A4:E4"/>
    <mergeCell ref="F4:H4"/>
    <mergeCell ref="C5:D5"/>
    <mergeCell ref="F5:H5"/>
    <mergeCell ref="C6:D6"/>
    <mergeCell ref="F6:H6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A18:B18"/>
    <mergeCell ref="E18:G18"/>
  </mergeCells>
  <pageMargins left="0.78740157480315" right="0" top="0.47244094488189" bottom="0" header="0" footer="0"/>
  <pageSetup paperSize="9" orientation="portrait" horizontalDpi="600" verticalDpi="600"/>
  <headerFooter alignWithMargins="0" scaleWithDoc="0"/>
  <rowBreaks count="1" manualBreakCount="1">
    <brk id="20" max="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C10"/>
  <sheetViews>
    <sheetView workbookViewId="0">
      <selection activeCell="A1" sqref="A1"/>
    </sheetView>
  </sheetViews>
  <sheetFormatPr defaultColWidth="8" defaultRowHeight="22.5" customHeight="1" outlineLevelCol="2"/>
  <cols>
    <col min="1" max="1" width="8.63333333333333" style="139"/>
    <col min="2" max="2" width="45.0333333333333" style="139"/>
    <col min="3" max="3" width="21.4666666666667" style="139"/>
    <col min="4" max="16384" width="8" style="139"/>
  </cols>
  <sheetData>
    <row r="2" ht="17.25" customHeight="1" spans="3:3">
      <c r="C2" s="120" t="s">
        <v>27</v>
      </c>
    </row>
    <row r="3" ht="18" customHeight="1" spans="1:3">
      <c r="A3" s="121" t="s">
        <v>28</v>
      </c>
      <c r="B3" s="121"/>
      <c r="C3" s="121"/>
    </row>
    <row r="4" ht="18.75" customHeight="1" spans="1:3">
      <c r="A4" s="122" t="s">
        <v>95</v>
      </c>
      <c r="B4" s="122"/>
      <c r="C4" s="120" t="s">
        <v>30</v>
      </c>
    </row>
    <row r="5" ht="18" customHeight="1" spans="1:3">
      <c r="A5" s="140" t="s">
        <v>2</v>
      </c>
      <c r="B5" s="140" t="s">
        <v>31</v>
      </c>
      <c r="C5" s="140" t="s">
        <v>6</v>
      </c>
    </row>
    <row r="6" ht="18" customHeight="1" spans="1:3">
      <c r="A6" s="140" t="s">
        <v>9</v>
      </c>
      <c r="B6" s="145" t="s">
        <v>10</v>
      </c>
      <c r="C6" s="146"/>
    </row>
    <row r="7" ht="18" customHeight="1" spans="1:3">
      <c r="A7" s="147" t="s">
        <v>16</v>
      </c>
      <c r="B7" s="148" t="s">
        <v>17</v>
      </c>
      <c r="C7" s="149"/>
    </row>
    <row r="8" ht="18" customHeight="1" spans="1:3">
      <c r="A8" s="140">
        <v>1</v>
      </c>
      <c r="B8" s="141" t="s">
        <v>96</v>
      </c>
      <c r="C8" s="141"/>
    </row>
    <row r="9" ht="18" customHeight="1" spans="1:3">
      <c r="A9" s="140" t="s">
        <v>32</v>
      </c>
      <c r="B9" s="145" t="s">
        <v>33</v>
      </c>
      <c r="C9" s="146"/>
    </row>
    <row r="10" ht="13.5" spans="1:3">
      <c r="A10" s="147"/>
      <c r="B10" s="150" t="s">
        <v>34</v>
      </c>
      <c r="C10" s="149"/>
    </row>
  </sheetData>
  <mergeCells count="2">
    <mergeCell ref="A3:C3"/>
    <mergeCell ref="A4:B4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10" max="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workbookViewId="0">
      <selection activeCell="A1" sqref="A1"/>
    </sheetView>
  </sheetViews>
  <sheetFormatPr defaultColWidth="8" defaultRowHeight="52" customHeight="1" outlineLevelCol="5"/>
  <cols>
    <col min="1" max="1" width="4.43333333333333" style="139"/>
    <col min="2" max="2" width="10.85" style="139"/>
    <col min="3" max="3" width="17.3833333333333" style="139"/>
    <col min="4" max="4" width="26.0166666666667" style="139"/>
    <col min="5" max="5" width="7.23333333333333" style="139"/>
    <col min="6" max="6" width="9.33333333333333" style="139"/>
    <col min="7" max="16384" width="8" style="139"/>
  </cols>
  <sheetData>
    <row r="1" ht="30" customHeight="1"/>
    <row r="2" ht="23" customHeight="1" spans="6:6">
      <c r="F2" s="120" t="s">
        <v>35</v>
      </c>
    </row>
    <row r="3" ht="30" customHeight="1" spans="1:6">
      <c r="A3" s="121" t="s">
        <v>36</v>
      </c>
      <c r="B3" s="121"/>
      <c r="C3" s="121"/>
      <c r="D3" s="121"/>
      <c r="E3" s="121"/>
      <c r="F3" s="121"/>
    </row>
    <row r="4" ht="25" customHeight="1" spans="1:6">
      <c r="A4" s="122" t="s">
        <v>95</v>
      </c>
      <c r="B4" s="122"/>
      <c r="C4" s="122"/>
      <c r="D4" s="122"/>
      <c r="E4" s="122"/>
      <c r="F4" s="120" t="s">
        <v>30</v>
      </c>
    </row>
    <row r="5" ht="18" customHeight="1" spans="1:6">
      <c r="A5" s="140" t="s">
        <v>2</v>
      </c>
      <c r="B5" s="140" t="s">
        <v>39</v>
      </c>
      <c r="C5" s="140" t="s">
        <v>40</v>
      </c>
      <c r="D5" s="140" t="s">
        <v>41</v>
      </c>
      <c r="E5" s="140" t="s">
        <v>42</v>
      </c>
      <c r="F5" s="140" t="s">
        <v>43</v>
      </c>
    </row>
    <row r="6" ht="23" customHeight="1" spans="1:6">
      <c r="A6" s="140" t="s">
        <v>81</v>
      </c>
      <c r="B6" s="141"/>
      <c r="C6" s="141" t="s">
        <v>96</v>
      </c>
      <c r="D6" s="141"/>
      <c r="E6" s="142"/>
      <c r="F6" s="143"/>
    </row>
    <row r="7" ht="76" customHeight="1" spans="1:6">
      <c r="A7" s="140" t="s">
        <v>44</v>
      </c>
      <c r="B7" s="141" t="s">
        <v>97</v>
      </c>
      <c r="C7" s="141" t="s">
        <v>98</v>
      </c>
      <c r="D7" s="141" t="s">
        <v>99</v>
      </c>
      <c r="E7" s="142" t="s">
        <v>100</v>
      </c>
      <c r="F7" s="144">
        <v>4</v>
      </c>
    </row>
    <row r="8" ht="40" customHeight="1" spans="1:6">
      <c r="A8" s="140" t="s">
        <v>51</v>
      </c>
      <c r="B8" s="141" t="s">
        <v>101</v>
      </c>
      <c r="C8" s="141" t="s">
        <v>102</v>
      </c>
      <c r="D8" s="141" t="s">
        <v>103</v>
      </c>
      <c r="E8" s="142" t="s">
        <v>104</v>
      </c>
      <c r="F8" s="144">
        <v>2</v>
      </c>
    </row>
    <row r="9" ht="45" spans="1:6">
      <c r="A9" s="140" t="s">
        <v>56</v>
      </c>
      <c r="B9" s="141" t="s">
        <v>105</v>
      </c>
      <c r="C9" s="141" t="s">
        <v>106</v>
      </c>
      <c r="D9" s="141" t="s">
        <v>107</v>
      </c>
      <c r="E9" s="142" t="s">
        <v>108</v>
      </c>
      <c r="F9" s="143">
        <v>0.087</v>
      </c>
    </row>
  </sheetData>
  <mergeCells count="2">
    <mergeCell ref="A3:F3"/>
    <mergeCell ref="A4:E4"/>
  </mergeCells>
  <pageMargins left="0.825" right="0.775" top="0.196850393700787" bottom="0" header="0" footer="0"/>
  <pageSetup paperSize="9" orientation="portrait" horizontalDpi="600" verticalDpi="600"/>
  <headerFooter alignWithMargins="0" scaleWithDoc="0"/>
  <rowBreaks count="1" manualBreakCount="1">
    <brk id="9" max="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C8"/>
  <sheetViews>
    <sheetView workbookViewId="0">
      <selection activeCell="A1" sqref="A1"/>
    </sheetView>
  </sheetViews>
  <sheetFormatPr defaultColWidth="8" defaultRowHeight="19.5" customHeight="1" outlineLevelRow="7" outlineLevelCol="2"/>
  <cols>
    <col min="1" max="1" width="7.81666666666667" style="139"/>
    <col min="2" max="2" width="12.95" style="139"/>
    <col min="3" max="3" width="54.3666666666667" style="139"/>
    <col min="4" max="16384" width="8" style="139"/>
  </cols>
  <sheetData>
    <row r="1" ht="22.5" customHeight="1"/>
    <row r="2" ht="17.25" customHeight="1" spans="3:3">
      <c r="C2" s="120" t="s">
        <v>69</v>
      </c>
    </row>
    <row r="3" ht="22.5" customHeight="1" spans="1:3">
      <c r="A3" s="121" t="s">
        <v>70</v>
      </c>
      <c r="B3" s="121"/>
      <c r="C3" s="121"/>
    </row>
    <row r="4" ht="18.75" customHeight="1" spans="1:3">
      <c r="A4" s="129" t="s">
        <v>95</v>
      </c>
      <c r="B4" s="129"/>
      <c r="C4" s="120" t="s">
        <v>30</v>
      </c>
    </row>
    <row r="5" ht="22.5" customHeight="1" spans="1:3">
      <c r="A5" s="140" t="s">
        <v>2</v>
      </c>
      <c r="B5" s="140" t="s">
        <v>39</v>
      </c>
      <c r="C5" s="140" t="s">
        <v>31</v>
      </c>
    </row>
    <row r="6" ht="17.25" customHeight="1" spans="1:3">
      <c r="A6" s="128"/>
      <c r="B6" s="128"/>
      <c r="C6" s="128"/>
    </row>
    <row r="7" ht="409.5" customHeight="1"/>
    <row r="8" ht="22.5" customHeight="1"/>
  </sheetData>
  <mergeCells count="3">
    <mergeCell ref="A3:C3"/>
    <mergeCell ref="A4:B4"/>
    <mergeCell ref="A6:B6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8" max="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C11"/>
  <sheetViews>
    <sheetView workbookViewId="0">
      <selection activeCell="A1" sqref="A1"/>
    </sheetView>
  </sheetViews>
  <sheetFormatPr defaultColWidth="8" defaultRowHeight="22.5" customHeight="1" outlineLevelCol="2"/>
  <cols>
    <col min="1" max="1" width="8.63333333333333" style="119"/>
    <col min="2" max="2" width="45.0333333333333" style="119"/>
    <col min="3" max="3" width="21.4666666666667" style="119"/>
    <col min="4" max="16384" width="8" style="119"/>
  </cols>
  <sheetData>
    <row r="2" ht="17.25" customHeight="1" spans="3:3">
      <c r="C2" s="120" t="s">
        <v>27</v>
      </c>
    </row>
    <row r="3" ht="18" customHeight="1" spans="1:3">
      <c r="A3" s="121" t="s">
        <v>28</v>
      </c>
      <c r="B3" s="121"/>
      <c r="C3" s="121"/>
    </row>
    <row r="4" ht="18.75" customHeight="1" spans="1:3">
      <c r="A4" s="122" t="s">
        <v>109</v>
      </c>
      <c r="B4" s="122"/>
      <c r="C4" s="120" t="s">
        <v>30</v>
      </c>
    </row>
    <row r="5" ht="18" customHeight="1" spans="1:3">
      <c r="A5" s="123" t="s">
        <v>2</v>
      </c>
      <c r="B5" s="123" t="s">
        <v>31</v>
      </c>
      <c r="C5" s="123" t="s">
        <v>6</v>
      </c>
    </row>
    <row r="6" ht="18" customHeight="1" spans="1:3">
      <c r="A6" s="123" t="s">
        <v>9</v>
      </c>
      <c r="B6" s="133" t="s">
        <v>10</v>
      </c>
      <c r="C6" s="134"/>
    </row>
    <row r="7" ht="18" customHeight="1" spans="1:3">
      <c r="A7" s="135" t="s">
        <v>16</v>
      </c>
      <c r="B7" s="136" t="s">
        <v>17</v>
      </c>
      <c r="C7" s="137"/>
    </row>
    <row r="8" ht="18" customHeight="1" spans="1:3">
      <c r="A8" s="123">
        <v>1</v>
      </c>
      <c r="B8" s="126" t="s">
        <v>21</v>
      </c>
      <c r="C8" s="126"/>
    </row>
    <row r="9" ht="18" customHeight="1" spans="1:3">
      <c r="A9" s="123">
        <v>2</v>
      </c>
      <c r="B9" s="126" t="s">
        <v>110</v>
      </c>
      <c r="C9" s="126"/>
    </row>
    <row r="10" ht="18" customHeight="1" spans="1:3">
      <c r="A10" s="123" t="s">
        <v>32</v>
      </c>
      <c r="B10" s="133" t="s">
        <v>33</v>
      </c>
      <c r="C10" s="134"/>
    </row>
    <row r="11" ht="13.5" spans="1:3">
      <c r="A11" s="135"/>
      <c r="B11" s="138" t="s">
        <v>34</v>
      </c>
      <c r="C11" s="137"/>
    </row>
  </sheetData>
  <mergeCells count="2">
    <mergeCell ref="A3:C3"/>
    <mergeCell ref="A4:B4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11" max="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7"/>
  <sheetViews>
    <sheetView view="pageBreakPreview" zoomScaleNormal="100" topLeftCell="A28" workbookViewId="0">
      <selection activeCell="A1" sqref="A1"/>
    </sheetView>
  </sheetViews>
  <sheetFormatPr defaultColWidth="8" defaultRowHeight="64" customHeight="1" outlineLevelCol="5"/>
  <cols>
    <col min="1" max="1" width="4.43333333333333" style="119"/>
    <col min="2" max="2" width="10.85" style="119"/>
    <col min="3" max="3" width="17.3833333333333" style="119"/>
    <col min="4" max="4" width="26.0166666666667" style="119"/>
    <col min="5" max="5" width="7.23333333333333" style="119"/>
    <col min="6" max="6" width="9.33333333333333" style="119"/>
    <col min="7" max="16384" width="8" style="119"/>
  </cols>
  <sheetData>
    <row r="1" ht="23" customHeight="1" spans="6:6">
      <c r="F1" s="120" t="s">
        <v>35</v>
      </c>
    </row>
    <row r="2" ht="30" customHeight="1" spans="1:6">
      <c r="A2" s="121" t="s">
        <v>36</v>
      </c>
      <c r="B2" s="121"/>
      <c r="C2" s="121"/>
      <c r="D2" s="121"/>
      <c r="E2" s="121"/>
      <c r="F2" s="121"/>
    </row>
    <row r="3" ht="25" customHeight="1" spans="1:6">
      <c r="A3" s="122" t="s">
        <v>109</v>
      </c>
      <c r="B3" s="122"/>
      <c r="C3" s="122"/>
      <c r="D3" s="122"/>
      <c r="E3" s="122"/>
      <c r="F3" s="120" t="s">
        <v>38</v>
      </c>
    </row>
    <row r="4" ht="52" customHeight="1" spans="1:6">
      <c r="A4" s="123" t="s">
        <v>2</v>
      </c>
      <c r="B4" s="123" t="s">
        <v>39</v>
      </c>
      <c r="C4" s="123" t="s">
        <v>40</v>
      </c>
      <c r="D4" s="123" t="s">
        <v>41</v>
      </c>
      <c r="E4" s="123" t="s">
        <v>42</v>
      </c>
      <c r="F4" s="123" t="s">
        <v>43</v>
      </c>
    </row>
    <row r="5" ht="23" customHeight="1" spans="1:6">
      <c r="A5" s="123" t="s">
        <v>81</v>
      </c>
      <c r="B5" s="126"/>
      <c r="C5" s="126" t="s">
        <v>21</v>
      </c>
      <c r="D5" s="126"/>
      <c r="E5" s="130"/>
      <c r="F5" s="131"/>
    </row>
    <row r="6" ht="88" customHeight="1" spans="1:6">
      <c r="A6" s="123" t="s">
        <v>44</v>
      </c>
      <c r="B6" s="126" t="s">
        <v>111</v>
      </c>
      <c r="C6" s="126" t="s">
        <v>112</v>
      </c>
      <c r="D6" s="126" t="s">
        <v>113</v>
      </c>
      <c r="E6" s="130" t="s">
        <v>114</v>
      </c>
      <c r="F6" s="132">
        <v>262</v>
      </c>
    </row>
    <row r="7" ht="88" customHeight="1" spans="1:6">
      <c r="A7" s="123" t="s">
        <v>51</v>
      </c>
      <c r="B7" s="126" t="s">
        <v>115</v>
      </c>
      <c r="C7" s="126" t="s">
        <v>116</v>
      </c>
      <c r="D7" s="126" t="s">
        <v>117</v>
      </c>
      <c r="E7" s="130" t="s">
        <v>114</v>
      </c>
      <c r="F7" s="132">
        <v>340</v>
      </c>
    </row>
    <row r="8" ht="72" customHeight="1" spans="1:6">
      <c r="A8" s="123" t="s">
        <v>56</v>
      </c>
      <c r="B8" s="126" t="s">
        <v>118</v>
      </c>
      <c r="C8" s="126" t="s">
        <v>119</v>
      </c>
      <c r="D8" s="126" t="s">
        <v>120</v>
      </c>
      <c r="E8" s="130" t="s">
        <v>84</v>
      </c>
      <c r="F8" s="131">
        <v>1.5</v>
      </c>
    </row>
    <row r="9" ht="52" customHeight="1" spans="1:6">
      <c r="A9" s="123" t="s">
        <v>61</v>
      </c>
      <c r="B9" s="126" t="s">
        <v>121</v>
      </c>
      <c r="C9" s="126" t="s">
        <v>122</v>
      </c>
      <c r="D9" s="126" t="s">
        <v>123</v>
      </c>
      <c r="E9" s="130" t="s">
        <v>108</v>
      </c>
      <c r="F9" s="131">
        <v>59.376</v>
      </c>
    </row>
    <row r="10" ht="76" customHeight="1" spans="1:6">
      <c r="A10" s="123" t="s">
        <v>66</v>
      </c>
      <c r="B10" s="126" t="s">
        <v>124</v>
      </c>
      <c r="C10" s="126" t="s">
        <v>125</v>
      </c>
      <c r="D10" s="126" t="s">
        <v>126</v>
      </c>
      <c r="E10" s="130" t="s">
        <v>108</v>
      </c>
      <c r="F10" s="131">
        <v>88.229</v>
      </c>
    </row>
    <row r="11" ht="52" customHeight="1" spans="1:6">
      <c r="A11" s="123" t="s">
        <v>127</v>
      </c>
      <c r="B11" s="126" t="s">
        <v>128</v>
      </c>
      <c r="C11" s="126" t="s">
        <v>129</v>
      </c>
      <c r="D11" s="126" t="s">
        <v>130</v>
      </c>
      <c r="E11" s="130" t="s">
        <v>108</v>
      </c>
      <c r="F11" s="131">
        <v>6.3</v>
      </c>
    </row>
    <row r="12" ht="78" customHeight="1" spans="1:6">
      <c r="A12" s="123" t="s">
        <v>131</v>
      </c>
      <c r="B12" s="126" t="s">
        <v>132</v>
      </c>
      <c r="C12" s="126" t="s">
        <v>133</v>
      </c>
      <c r="D12" s="126" t="s">
        <v>134</v>
      </c>
      <c r="E12" s="130" t="s">
        <v>84</v>
      </c>
      <c r="F12" s="131">
        <v>22.96</v>
      </c>
    </row>
    <row r="13" ht="76" customHeight="1" spans="1:6">
      <c r="A13" s="123" t="s">
        <v>135</v>
      </c>
      <c r="B13" s="126" t="s">
        <v>136</v>
      </c>
      <c r="C13" s="126" t="s">
        <v>137</v>
      </c>
      <c r="D13" s="126" t="s">
        <v>138</v>
      </c>
      <c r="E13" s="130" t="s">
        <v>108</v>
      </c>
      <c r="F13" s="131">
        <v>2.17</v>
      </c>
    </row>
    <row r="14" ht="74" customHeight="1" spans="1:6">
      <c r="A14" s="123" t="s">
        <v>139</v>
      </c>
      <c r="B14" s="126" t="s">
        <v>140</v>
      </c>
      <c r="C14" s="126" t="s">
        <v>141</v>
      </c>
      <c r="D14" s="126" t="s">
        <v>142</v>
      </c>
      <c r="E14" s="130" t="s">
        <v>84</v>
      </c>
      <c r="F14" s="131">
        <v>29.38</v>
      </c>
    </row>
    <row r="15" ht="76" customHeight="1" spans="1:6">
      <c r="A15" s="123" t="s">
        <v>143</v>
      </c>
      <c r="B15" s="126" t="s">
        <v>144</v>
      </c>
      <c r="C15" s="126" t="s">
        <v>145</v>
      </c>
      <c r="D15" s="126" t="s">
        <v>146</v>
      </c>
      <c r="E15" s="130" t="s">
        <v>108</v>
      </c>
      <c r="F15" s="131">
        <v>2.15</v>
      </c>
    </row>
    <row r="16" ht="23" customHeight="1" spans="6:6">
      <c r="F16" s="120" t="s">
        <v>35</v>
      </c>
    </row>
    <row r="17" ht="30" customHeight="1" spans="1:6">
      <c r="A17" s="121" t="s">
        <v>36</v>
      </c>
      <c r="B17" s="121"/>
      <c r="C17" s="121"/>
      <c r="D17" s="121"/>
      <c r="E17" s="121"/>
      <c r="F17" s="121"/>
    </row>
    <row r="18" ht="25" customHeight="1" spans="1:6">
      <c r="A18" s="122" t="s">
        <v>109</v>
      </c>
      <c r="B18" s="122"/>
      <c r="C18" s="122"/>
      <c r="D18" s="122"/>
      <c r="E18" s="122"/>
      <c r="F18" s="120" t="s">
        <v>50</v>
      </c>
    </row>
    <row r="19" ht="52" customHeight="1" spans="1:6">
      <c r="A19" s="123" t="s">
        <v>2</v>
      </c>
      <c r="B19" s="123" t="s">
        <v>39</v>
      </c>
      <c r="C19" s="123" t="s">
        <v>40</v>
      </c>
      <c r="D19" s="123" t="s">
        <v>41</v>
      </c>
      <c r="E19" s="123" t="s">
        <v>42</v>
      </c>
      <c r="F19" s="123" t="s">
        <v>43</v>
      </c>
    </row>
    <row r="20" ht="75" customHeight="1" spans="1:6">
      <c r="A20" s="123" t="s">
        <v>147</v>
      </c>
      <c r="B20" s="126" t="s">
        <v>148</v>
      </c>
      <c r="C20" s="126" t="s">
        <v>149</v>
      </c>
      <c r="D20" s="126" t="s">
        <v>150</v>
      </c>
      <c r="E20" s="130" t="s">
        <v>84</v>
      </c>
      <c r="F20" s="131">
        <v>3.31</v>
      </c>
    </row>
    <row r="21" ht="76" customHeight="1" spans="1:6">
      <c r="A21" s="123" t="s">
        <v>151</v>
      </c>
      <c r="B21" s="126" t="s">
        <v>152</v>
      </c>
      <c r="C21" s="126" t="s">
        <v>153</v>
      </c>
      <c r="D21" s="126" t="s">
        <v>154</v>
      </c>
      <c r="E21" s="130" t="s">
        <v>108</v>
      </c>
      <c r="F21" s="131">
        <v>0.27</v>
      </c>
    </row>
    <row r="22" ht="52" customHeight="1" spans="1:6">
      <c r="A22" s="123" t="s">
        <v>155</v>
      </c>
      <c r="B22" s="126" t="s">
        <v>156</v>
      </c>
      <c r="C22" s="126" t="s">
        <v>157</v>
      </c>
      <c r="D22" s="126" t="s">
        <v>158</v>
      </c>
      <c r="E22" s="130" t="s">
        <v>159</v>
      </c>
      <c r="F22" s="131">
        <v>2225.84</v>
      </c>
    </row>
    <row r="23" ht="52" customHeight="1" spans="1:6">
      <c r="A23" s="123" t="s">
        <v>160</v>
      </c>
      <c r="B23" s="126" t="s">
        <v>161</v>
      </c>
      <c r="C23" s="126" t="s">
        <v>162</v>
      </c>
      <c r="D23" s="126" t="s">
        <v>163</v>
      </c>
      <c r="E23" s="130" t="s">
        <v>104</v>
      </c>
      <c r="F23" s="132">
        <v>12</v>
      </c>
    </row>
    <row r="24" ht="66" customHeight="1" spans="1:6">
      <c r="A24" s="123" t="s">
        <v>164</v>
      </c>
      <c r="B24" s="126" t="s">
        <v>165</v>
      </c>
      <c r="C24" s="126" t="s">
        <v>166</v>
      </c>
      <c r="D24" s="126" t="s">
        <v>167</v>
      </c>
      <c r="E24" s="130" t="s">
        <v>108</v>
      </c>
      <c r="F24" s="131">
        <v>0.5</v>
      </c>
    </row>
    <row r="25" ht="40" customHeight="1" spans="1:6">
      <c r="A25" s="123" t="s">
        <v>168</v>
      </c>
      <c r="B25" s="126" t="s">
        <v>169</v>
      </c>
      <c r="C25" s="126" t="s">
        <v>170</v>
      </c>
      <c r="D25" s="126" t="s">
        <v>171</v>
      </c>
      <c r="E25" s="130" t="s">
        <v>114</v>
      </c>
      <c r="F25" s="132">
        <v>37</v>
      </c>
    </row>
    <row r="26" ht="100" customHeight="1" spans="1:6">
      <c r="A26" s="123" t="s">
        <v>172</v>
      </c>
      <c r="B26" s="126" t="s">
        <v>173</v>
      </c>
      <c r="C26" s="126" t="s">
        <v>174</v>
      </c>
      <c r="D26" s="126" t="s">
        <v>175</v>
      </c>
      <c r="E26" s="130" t="s">
        <v>108</v>
      </c>
      <c r="F26" s="131">
        <v>16.87</v>
      </c>
    </row>
    <row r="27" ht="40" customHeight="1" spans="1:6">
      <c r="A27" s="123" t="s">
        <v>176</v>
      </c>
      <c r="B27" s="126" t="s">
        <v>177</v>
      </c>
      <c r="C27" s="126" t="s">
        <v>178</v>
      </c>
      <c r="D27" s="126" t="s">
        <v>179</v>
      </c>
      <c r="E27" s="130" t="s">
        <v>104</v>
      </c>
      <c r="F27" s="132">
        <v>2</v>
      </c>
    </row>
    <row r="28" ht="76" customHeight="1" spans="1:6">
      <c r="A28" s="123" t="s">
        <v>180</v>
      </c>
      <c r="B28" s="126" t="s">
        <v>181</v>
      </c>
      <c r="C28" s="126" t="s">
        <v>182</v>
      </c>
      <c r="D28" s="126" t="s">
        <v>183</v>
      </c>
      <c r="E28" s="130" t="s">
        <v>108</v>
      </c>
      <c r="F28" s="131">
        <v>15.981</v>
      </c>
    </row>
    <row r="29" ht="40" customHeight="1" spans="1:6">
      <c r="A29" s="123" t="s">
        <v>184</v>
      </c>
      <c r="B29" s="126" t="s">
        <v>185</v>
      </c>
      <c r="C29" s="126" t="s">
        <v>186</v>
      </c>
      <c r="D29" s="126" t="s">
        <v>187</v>
      </c>
      <c r="E29" s="130" t="s">
        <v>188</v>
      </c>
      <c r="F29" s="132">
        <v>4</v>
      </c>
    </row>
    <row r="30" ht="88" customHeight="1" spans="1:6">
      <c r="A30" s="123" t="s">
        <v>189</v>
      </c>
      <c r="B30" s="126" t="s">
        <v>190</v>
      </c>
      <c r="C30" s="126" t="s">
        <v>191</v>
      </c>
      <c r="D30" s="126" t="s">
        <v>192</v>
      </c>
      <c r="E30" s="130" t="s">
        <v>193</v>
      </c>
      <c r="F30" s="131">
        <v>587.872</v>
      </c>
    </row>
    <row r="31" ht="98" customHeight="1" spans="1:6">
      <c r="A31" s="123" t="s">
        <v>194</v>
      </c>
      <c r="B31" s="126" t="s">
        <v>195</v>
      </c>
      <c r="C31" s="126" t="s">
        <v>196</v>
      </c>
      <c r="D31" s="126" t="s">
        <v>197</v>
      </c>
      <c r="E31" s="130" t="s">
        <v>193</v>
      </c>
      <c r="F31" s="131">
        <v>565.2</v>
      </c>
    </row>
    <row r="32" ht="30" customHeight="1"/>
    <row r="33" ht="23" customHeight="1" spans="6:6">
      <c r="F33" s="120" t="s">
        <v>35</v>
      </c>
    </row>
    <row r="34" ht="30" customHeight="1" spans="1:6">
      <c r="A34" s="121" t="s">
        <v>36</v>
      </c>
      <c r="B34" s="121"/>
      <c r="C34" s="121"/>
      <c r="D34" s="121"/>
      <c r="E34" s="121"/>
      <c r="F34" s="121"/>
    </row>
    <row r="35" ht="25" customHeight="1" spans="1:6">
      <c r="A35" s="122" t="s">
        <v>109</v>
      </c>
      <c r="B35" s="122"/>
      <c r="C35" s="122"/>
      <c r="D35" s="122"/>
      <c r="E35" s="122"/>
      <c r="F35" s="120" t="s">
        <v>55</v>
      </c>
    </row>
    <row r="36" ht="52" customHeight="1" spans="1:6">
      <c r="A36" s="123" t="s">
        <v>2</v>
      </c>
      <c r="B36" s="123" t="s">
        <v>39</v>
      </c>
      <c r="C36" s="123" t="s">
        <v>40</v>
      </c>
      <c r="D36" s="123" t="s">
        <v>41</v>
      </c>
      <c r="E36" s="123" t="s">
        <v>42</v>
      </c>
      <c r="F36" s="123" t="s">
        <v>43</v>
      </c>
    </row>
    <row r="37" ht="18" customHeight="1" spans="1:6">
      <c r="A37" s="123" t="s">
        <v>198</v>
      </c>
      <c r="B37" s="126" t="s">
        <v>199</v>
      </c>
      <c r="C37" s="126" t="s">
        <v>200</v>
      </c>
      <c r="D37" s="126" t="s">
        <v>201</v>
      </c>
      <c r="E37" s="130" t="s">
        <v>193</v>
      </c>
      <c r="F37" s="131">
        <v>152.97</v>
      </c>
    </row>
    <row r="38" ht="76" customHeight="1" spans="1:6">
      <c r="A38" s="123" t="s">
        <v>202</v>
      </c>
      <c r="B38" s="126" t="s">
        <v>203</v>
      </c>
      <c r="C38" s="126" t="s">
        <v>204</v>
      </c>
      <c r="D38" s="126" t="s">
        <v>205</v>
      </c>
      <c r="E38" s="130" t="s">
        <v>193</v>
      </c>
      <c r="F38" s="131">
        <v>74.86</v>
      </c>
    </row>
    <row r="39" ht="52" customHeight="1" spans="1:6">
      <c r="A39" s="123" t="s">
        <v>206</v>
      </c>
      <c r="B39" s="126" t="s">
        <v>207</v>
      </c>
      <c r="C39" s="126" t="s">
        <v>208</v>
      </c>
      <c r="D39" s="126" t="s">
        <v>209</v>
      </c>
      <c r="E39" s="130" t="s">
        <v>48</v>
      </c>
      <c r="F39" s="132">
        <v>1</v>
      </c>
    </row>
    <row r="40" ht="52" customHeight="1" spans="1:6">
      <c r="A40" s="123" t="s">
        <v>210</v>
      </c>
      <c r="B40" s="126" t="s">
        <v>211</v>
      </c>
      <c r="C40" s="126" t="s">
        <v>212</v>
      </c>
      <c r="D40" s="126" t="s">
        <v>213</v>
      </c>
      <c r="E40" s="130" t="s">
        <v>214</v>
      </c>
      <c r="F40" s="132">
        <v>8</v>
      </c>
    </row>
    <row r="41" ht="72" customHeight="1" spans="1:6">
      <c r="A41" s="123" t="s">
        <v>215</v>
      </c>
      <c r="B41" s="126" t="s">
        <v>185</v>
      </c>
      <c r="C41" s="126" t="s">
        <v>216</v>
      </c>
      <c r="D41" s="126" t="s">
        <v>217</v>
      </c>
      <c r="E41" s="130" t="s">
        <v>188</v>
      </c>
      <c r="F41" s="132">
        <v>6</v>
      </c>
    </row>
    <row r="42" ht="23" customHeight="1" spans="1:6">
      <c r="A42" s="123" t="s">
        <v>81</v>
      </c>
      <c r="B42" s="126"/>
      <c r="C42" s="126" t="s">
        <v>110</v>
      </c>
      <c r="D42" s="126"/>
      <c r="E42" s="130"/>
      <c r="F42" s="131"/>
    </row>
    <row r="43" ht="88" customHeight="1" spans="1:6">
      <c r="A43" s="123" t="s">
        <v>218</v>
      </c>
      <c r="B43" s="126" t="s">
        <v>219</v>
      </c>
      <c r="C43" s="126" t="s">
        <v>112</v>
      </c>
      <c r="D43" s="126" t="s">
        <v>113</v>
      </c>
      <c r="E43" s="130" t="s">
        <v>114</v>
      </c>
      <c r="F43" s="132">
        <v>172</v>
      </c>
    </row>
    <row r="44" ht="88" customHeight="1" spans="1:6">
      <c r="A44" s="123" t="s">
        <v>220</v>
      </c>
      <c r="B44" s="126" t="s">
        <v>221</v>
      </c>
      <c r="C44" s="126" t="s">
        <v>116</v>
      </c>
      <c r="D44" s="126" t="s">
        <v>117</v>
      </c>
      <c r="E44" s="130" t="s">
        <v>114</v>
      </c>
      <c r="F44" s="132">
        <v>230</v>
      </c>
    </row>
    <row r="45" ht="59" customHeight="1" spans="1:6">
      <c r="A45" s="123" t="s">
        <v>222</v>
      </c>
      <c r="B45" s="126" t="s">
        <v>223</v>
      </c>
      <c r="C45" s="126" t="s">
        <v>119</v>
      </c>
      <c r="D45" s="126" t="s">
        <v>120</v>
      </c>
      <c r="E45" s="130" t="s">
        <v>84</v>
      </c>
      <c r="F45" s="131">
        <v>1.5</v>
      </c>
    </row>
    <row r="46" ht="59" customHeight="1" spans="1:6">
      <c r="A46" s="123" t="s">
        <v>224</v>
      </c>
      <c r="B46" s="126" t="s">
        <v>225</v>
      </c>
      <c r="C46" s="126" t="s">
        <v>122</v>
      </c>
      <c r="D46" s="126" t="s">
        <v>123</v>
      </c>
      <c r="E46" s="130" t="s">
        <v>108</v>
      </c>
      <c r="F46" s="131">
        <v>40.197</v>
      </c>
    </row>
    <row r="47" ht="72" customHeight="1" spans="1:6">
      <c r="A47" s="123" t="s">
        <v>226</v>
      </c>
      <c r="B47" s="126" t="s">
        <v>227</v>
      </c>
      <c r="C47" s="126" t="s">
        <v>125</v>
      </c>
      <c r="D47" s="126" t="s">
        <v>228</v>
      </c>
      <c r="E47" s="130" t="s">
        <v>108</v>
      </c>
      <c r="F47" s="131">
        <v>54.267</v>
      </c>
    </row>
    <row r="48" ht="42" customHeight="1" spans="1:6">
      <c r="A48" s="123" t="s">
        <v>229</v>
      </c>
      <c r="B48" s="126" t="s">
        <v>230</v>
      </c>
      <c r="C48" s="126" t="s">
        <v>129</v>
      </c>
      <c r="D48" s="126" t="s">
        <v>130</v>
      </c>
      <c r="E48" s="130" t="s">
        <v>108</v>
      </c>
      <c r="F48" s="131">
        <v>4.213</v>
      </c>
    </row>
    <row r="49" ht="74" customHeight="1" spans="1:6">
      <c r="A49" s="123" t="s">
        <v>231</v>
      </c>
      <c r="B49" s="126" t="s">
        <v>232</v>
      </c>
      <c r="C49" s="126" t="s">
        <v>133</v>
      </c>
      <c r="D49" s="126" t="s">
        <v>233</v>
      </c>
      <c r="E49" s="130" t="s">
        <v>84</v>
      </c>
      <c r="F49" s="131">
        <v>22.96</v>
      </c>
    </row>
    <row r="50" ht="30" customHeight="1"/>
    <row r="51" ht="23" customHeight="1" spans="6:6">
      <c r="F51" s="120" t="s">
        <v>35</v>
      </c>
    </row>
    <row r="52" ht="30" customHeight="1" spans="1:6">
      <c r="A52" s="121" t="s">
        <v>36</v>
      </c>
      <c r="B52" s="121"/>
      <c r="C52" s="121"/>
      <c r="D52" s="121"/>
      <c r="E52" s="121"/>
      <c r="F52" s="121"/>
    </row>
    <row r="53" ht="25" customHeight="1" spans="1:6">
      <c r="A53" s="122" t="s">
        <v>109</v>
      </c>
      <c r="B53" s="122"/>
      <c r="C53" s="122"/>
      <c r="D53" s="122"/>
      <c r="E53" s="122"/>
      <c r="F53" s="120" t="s">
        <v>60</v>
      </c>
    </row>
    <row r="54" ht="52" customHeight="1" spans="1:6">
      <c r="A54" s="123" t="s">
        <v>2</v>
      </c>
      <c r="B54" s="123" t="s">
        <v>39</v>
      </c>
      <c r="C54" s="123" t="s">
        <v>40</v>
      </c>
      <c r="D54" s="123" t="s">
        <v>41</v>
      </c>
      <c r="E54" s="123" t="s">
        <v>42</v>
      </c>
      <c r="F54" s="123" t="s">
        <v>43</v>
      </c>
    </row>
    <row r="55" ht="76" customHeight="1" spans="1:6">
      <c r="A55" s="123" t="s">
        <v>234</v>
      </c>
      <c r="B55" s="126" t="s">
        <v>235</v>
      </c>
      <c r="C55" s="126" t="s">
        <v>137</v>
      </c>
      <c r="D55" s="126" t="s">
        <v>138</v>
      </c>
      <c r="E55" s="130" t="s">
        <v>108</v>
      </c>
      <c r="F55" s="131">
        <v>2.17</v>
      </c>
    </row>
    <row r="56" ht="82" customHeight="1" spans="1:6">
      <c r="A56" s="123" t="s">
        <v>236</v>
      </c>
      <c r="B56" s="126" t="s">
        <v>237</v>
      </c>
      <c r="C56" s="126" t="s">
        <v>141</v>
      </c>
      <c r="D56" s="126" t="s">
        <v>142</v>
      </c>
      <c r="E56" s="130" t="s">
        <v>84</v>
      </c>
      <c r="F56" s="131">
        <v>30.84</v>
      </c>
    </row>
    <row r="57" ht="76" customHeight="1" spans="1:6">
      <c r="A57" s="123" t="s">
        <v>238</v>
      </c>
      <c r="B57" s="126" t="s">
        <v>239</v>
      </c>
      <c r="C57" s="126" t="s">
        <v>145</v>
      </c>
      <c r="D57" s="126" t="s">
        <v>146</v>
      </c>
      <c r="E57" s="130" t="s">
        <v>108</v>
      </c>
      <c r="F57" s="131">
        <v>2.5</v>
      </c>
    </row>
    <row r="58" ht="52" customHeight="1" spans="1:6">
      <c r="A58" s="123" t="s">
        <v>240</v>
      </c>
      <c r="B58" s="126" t="s">
        <v>241</v>
      </c>
      <c r="C58" s="126" t="s">
        <v>157</v>
      </c>
      <c r="D58" s="126" t="s">
        <v>158</v>
      </c>
      <c r="E58" s="130" t="s">
        <v>159</v>
      </c>
      <c r="F58" s="132">
        <v>2152</v>
      </c>
    </row>
    <row r="59" ht="52" customHeight="1" spans="1:6">
      <c r="A59" s="123" t="s">
        <v>242</v>
      </c>
      <c r="B59" s="126" t="s">
        <v>243</v>
      </c>
      <c r="C59" s="126" t="s">
        <v>162</v>
      </c>
      <c r="D59" s="126" t="s">
        <v>163</v>
      </c>
      <c r="E59" s="130" t="s">
        <v>104</v>
      </c>
      <c r="F59" s="132">
        <v>12</v>
      </c>
    </row>
    <row r="60" ht="52" customHeight="1" spans="1:6">
      <c r="A60" s="123" t="s">
        <v>244</v>
      </c>
      <c r="B60" s="126" t="s">
        <v>245</v>
      </c>
      <c r="C60" s="126" t="s">
        <v>166</v>
      </c>
      <c r="D60" s="126" t="s">
        <v>167</v>
      </c>
      <c r="E60" s="130" t="s">
        <v>108</v>
      </c>
      <c r="F60" s="131">
        <v>0.5</v>
      </c>
    </row>
    <row r="61" ht="40" customHeight="1" spans="1:6">
      <c r="A61" s="123" t="s">
        <v>246</v>
      </c>
      <c r="B61" s="126" t="s">
        <v>247</v>
      </c>
      <c r="C61" s="126" t="s">
        <v>170</v>
      </c>
      <c r="D61" s="126" t="s">
        <v>171</v>
      </c>
      <c r="E61" s="130" t="s">
        <v>114</v>
      </c>
      <c r="F61" s="131">
        <v>25.6</v>
      </c>
    </row>
    <row r="62" ht="100" customHeight="1" spans="1:6">
      <c r="A62" s="123" t="s">
        <v>248</v>
      </c>
      <c r="B62" s="126" t="s">
        <v>249</v>
      </c>
      <c r="C62" s="126" t="s">
        <v>174</v>
      </c>
      <c r="D62" s="126" t="s">
        <v>175</v>
      </c>
      <c r="E62" s="130" t="s">
        <v>108</v>
      </c>
      <c r="F62" s="131">
        <v>16.029</v>
      </c>
    </row>
    <row r="63" ht="40" customHeight="1" spans="1:6">
      <c r="A63" s="123" t="s">
        <v>250</v>
      </c>
      <c r="B63" s="126" t="s">
        <v>251</v>
      </c>
      <c r="C63" s="126" t="s">
        <v>178</v>
      </c>
      <c r="D63" s="126" t="s">
        <v>179</v>
      </c>
      <c r="E63" s="130" t="s">
        <v>104</v>
      </c>
      <c r="F63" s="132">
        <v>2</v>
      </c>
    </row>
    <row r="64" ht="76" customHeight="1" spans="1:6">
      <c r="A64" s="123" t="s">
        <v>252</v>
      </c>
      <c r="B64" s="126" t="s">
        <v>253</v>
      </c>
      <c r="C64" s="126" t="s">
        <v>182</v>
      </c>
      <c r="D64" s="126" t="s">
        <v>183</v>
      </c>
      <c r="E64" s="130" t="s">
        <v>108</v>
      </c>
      <c r="F64" s="131">
        <v>15.972</v>
      </c>
    </row>
    <row r="65" ht="40" customHeight="1" spans="1:6">
      <c r="A65" s="123" t="s">
        <v>254</v>
      </c>
      <c r="B65" s="126" t="s">
        <v>255</v>
      </c>
      <c r="C65" s="126" t="s">
        <v>186</v>
      </c>
      <c r="D65" s="126" t="s">
        <v>187</v>
      </c>
      <c r="E65" s="130" t="s">
        <v>188</v>
      </c>
      <c r="F65" s="132">
        <v>4</v>
      </c>
    </row>
    <row r="66" ht="76" customHeight="1" spans="1:6">
      <c r="A66" s="123" t="s">
        <v>256</v>
      </c>
      <c r="B66" s="126" t="s">
        <v>257</v>
      </c>
      <c r="C66" s="126" t="s">
        <v>191</v>
      </c>
      <c r="D66" s="126" t="s">
        <v>258</v>
      </c>
      <c r="E66" s="130" t="s">
        <v>193</v>
      </c>
      <c r="F66" s="131">
        <v>587.872</v>
      </c>
    </row>
    <row r="67" ht="30" customHeight="1"/>
    <row r="68" ht="23" customHeight="1" spans="6:6">
      <c r="F68" s="120" t="s">
        <v>35</v>
      </c>
    </row>
    <row r="69" ht="30" customHeight="1" spans="1:6">
      <c r="A69" s="121" t="s">
        <v>36</v>
      </c>
      <c r="B69" s="121"/>
      <c r="C69" s="121"/>
      <c r="D69" s="121"/>
      <c r="E69" s="121"/>
      <c r="F69" s="121"/>
    </row>
    <row r="70" ht="25" customHeight="1" spans="1:6">
      <c r="A70" s="122" t="s">
        <v>109</v>
      </c>
      <c r="B70" s="122"/>
      <c r="C70" s="122"/>
      <c r="D70" s="122"/>
      <c r="E70" s="122"/>
      <c r="F70" s="120" t="s">
        <v>65</v>
      </c>
    </row>
    <row r="71" ht="52" customHeight="1" spans="1:6">
      <c r="A71" s="123" t="s">
        <v>2</v>
      </c>
      <c r="B71" s="123" t="s">
        <v>39</v>
      </c>
      <c r="C71" s="123" t="s">
        <v>40</v>
      </c>
      <c r="D71" s="123" t="s">
        <v>41</v>
      </c>
      <c r="E71" s="123" t="s">
        <v>42</v>
      </c>
      <c r="F71" s="123" t="s">
        <v>43</v>
      </c>
    </row>
    <row r="72" ht="100" customHeight="1" spans="1:6">
      <c r="A72" s="123" t="s">
        <v>259</v>
      </c>
      <c r="B72" s="126" t="s">
        <v>260</v>
      </c>
      <c r="C72" s="126" t="s">
        <v>196</v>
      </c>
      <c r="D72" s="126" t="s">
        <v>261</v>
      </c>
      <c r="E72" s="130" t="s">
        <v>193</v>
      </c>
      <c r="F72" s="131">
        <v>452.16</v>
      </c>
    </row>
    <row r="73" ht="70" customHeight="1" spans="1:6">
      <c r="A73" s="123" t="s">
        <v>262</v>
      </c>
      <c r="B73" s="126" t="s">
        <v>263</v>
      </c>
      <c r="C73" s="126" t="s">
        <v>200</v>
      </c>
      <c r="D73" s="126" t="s">
        <v>201</v>
      </c>
      <c r="E73" s="130" t="s">
        <v>193</v>
      </c>
      <c r="F73" s="131">
        <v>81.62</v>
      </c>
    </row>
    <row r="74" ht="76" customHeight="1" spans="1:6">
      <c r="A74" s="123" t="s">
        <v>264</v>
      </c>
      <c r="B74" s="126" t="s">
        <v>265</v>
      </c>
      <c r="C74" s="126" t="s">
        <v>204</v>
      </c>
      <c r="D74" s="126" t="s">
        <v>205</v>
      </c>
      <c r="E74" s="130" t="s">
        <v>193</v>
      </c>
      <c r="F74" s="131">
        <v>58.32</v>
      </c>
    </row>
    <row r="75" ht="52" customHeight="1" spans="1:6">
      <c r="A75" s="123" t="s">
        <v>266</v>
      </c>
      <c r="B75" s="126" t="s">
        <v>267</v>
      </c>
      <c r="C75" s="126" t="s">
        <v>208</v>
      </c>
      <c r="D75" s="126" t="s">
        <v>209</v>
      </c>
      <c r="E75" s="130" t="s">
        <v>48</v>
      </c>
      <c r="F75" s="132">
        <v>1</v>
      </c>
    </row>
    <row r="76" ht="52" customHeight="1" spans="1:6">
      <c r="A76" s="123" t="s">
        <v>268</v>
      </c>
      <c r="B76" s="126" t="s">
        <v>269</v>
      </c>
      <c r="C76" s="126" t="s">
        <v>212</v>
      </c>
      <c r="D76" s="126" t="s">
        <v>213</v>
      </c>
      <c r="E76" s="130" t="s">
        <v>214</v>
      </c>
      <c r="F76" s="132">
        <v>8</v>
      </c>
    </row>
    <row r="77" ht="76" customHeight="1" spans="1:6">
      <c r="A77" s="123" t="s">
        <v>270</v>
      </c>
      <c r="B77" s="126" t="s">
        <v>271</v>
      </c>
      <c r="C77" s="126" t="s">
        <v>216</v>
      </c>
      <c r="D77" s="126" t="s">
        <v>217</v>
      </c>
      <c r="E77" s="130" t="s">
        <v>188</v>
      </c>
      <c r="F77" s="132">
        <v>6</v>
      </c>
    </row>
  </sheetData>
  <mergeCells count="10">
    <mergeCell ref="A2:F2"/>
    <mergeCell ref="A3:E3"/>
    <mergeCell ref="A17:F17"/>
    <mergeCell ref="A18:E18"/>
    <mergeCell ref="A34:F34"/>
    <mergeCell ref="A35:E35"/>
    <mergeCell ref="A52:F52"/>
    <mergeCell ref="A53:E53"/>
    <mergeCell ref="A69:F69"/>
    <mergeCell ref="A70:E70"/>
  </mergeCells>
  <pageMargins left="0.825" right="0.775" top="0.196850393700787" bottom="0" header="0" footer="0"/>
  <pageSetup paperSize="9" orientation="portrait" horizontalDpi="600" verticalDpi="600"/>
  <headerFooter alignWithMargins="0" scaleWithDoc="0"/>
  <rowBreaks count="5" manualBreakCount="5">
    <brk id="15" max="0" man="1"/>
    <brk id="31" max="0" man="1"/>
    <brk id="49" max="0" man="1"/>
    <brk id="66" max="0" man="1"/>
    <brk id="77" max="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C8"/>
  <sheetViews>
    <sheetView workbookViewId="0">
      <selection activeCell="A1" sqref="A1"/>
    </sheetView>
  </sheetViews>
  <sheetFormatPr defaultColWidth="8" defaultRowHeight="19.5" customHeight="1" outlineLevelRow="7" outlineLevelCol="2"/>
  <cols>
    <col min="1" max="1" width="7.81666666666667" style="119"/>
    <col min="2" max="2" width="12.95" style="119"/>
    <col min="3" max="3" width="54.3666666666667" style="119"/>
    <col min="4" max="16384" width="8" style="119"/>
  </cols>
  <sheetData>
    <row r="1" ht="22.5" customHeight="1"/>
    <row r="2" ht="17.25" customHeight="1" spans="3:3">
      <c r="C2" s="120" t="s">
        <v>69</v>
      </c>
    </row>
    <row r="3" ht="22.5" customHeight="1" spans="1:3">
      <c r="A3" s="121" t="s">
        <v>70</v>
      </c>
      <c r="B3" s="121"/>
      <c r="C3" s="121"/>
    </row>
    <row r="4" ht="18.75" customHeight="1" spans="1:3">
      <c r="A4" s="129" t="s">
        <v>109</v>
      </c>
      <c r="B4" s="129"/>
      <c r="C4" s="120" t="s">
        <v>30</v>
      </c>
    </row>
    <row r="5" ht="22.5" customHeight="1" spans="1:3">
      <c r="A5" s="123" t="s">
        <v>2</v>
      </c>
      <c r="B5" s="123" t="s">
        <v>39</v>
      </c>
      <c r="C5" s="123" t="s">
        <v>31</v>
      </c>
    </row>
    <row r="6" ht="17.25" customHeight="1" spans="1:3">
      <c r="A6" s="128"/>
      <c r="B6" s="128"/>
      <c r="C6" s="128"/>
    </row>
    <row r="7" ht="409.5" customHeight="1"/>
    <row r="8" ht="22.5" customHeight="1"/>
  </sheetData>
  <mergeCells count="3">
    <mergeCell ref="A3:C3"/>
    <mergeCell ref="A4:B4"/>
    <mergeCell ref="A6:B6"/>
  </mergeCells>
  <pageMargins left="0.83" right="0.78" top="0.47244094488189" bottom="0" header="0" footer="0"/>
  <pageSetup paperSize="9" orientation="portrait" horizontalDpi="600" verticalDpi="600"/>
  <headerFooter alignWithMargins="0" scaleWithDoc="0"/>
  <rowBreaks count="1" manualBreakCount="1">
    <brk id="8" max="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6"/>
  <sheetViews>
    <sheetView workbookViewId="0">
      <selection activeCell="A1" sqref="A1"/>
    </sheetView>
  </sheetViews>
  <sheetFormatPr defaultColWidth="8" defaultRowHeight="19.5" customHeight="1" outlineLevelCol="7"/>
  <cols>
    <col min="1" max="1" width="7.875" style="119"/>
    <col min="2" max="2" width="39.8166666666667" style="119"/>
    <col min="3" max="3" width="8.45833333333333" style="119"/>
    <col min="4" max="4" width="9.625" style="119"/>
    <col min="5" max="5" width="10.2083333333333" style="119"/>
    <col min="6" max="7" width="4.95833333333333" style="119"/>
    <col min="8" max="8" width="7.29166666666667" style="119"/>
    <col min="9" max="16384" width="8" style="119"/>
  </cols>
  <sheetData>
    <row r="1" ht="22.5" customHeight="1"/>
    <row r="2" ht="17.25" customHeight="1" spans="6:8">
      <c r="F2" s="120" t="s">
        <v>71</v>
      </c>
      <c r="G2" s="120"/>
      <c r="H2" s="120"/>
    </row>
    <row r="3" ht="22.5" customHeight="1" spans="1:8">
      <c r="A3" s="121" t="s">
        <v>72</v>
      </c>
      <c r="B3" s="121"/>
      <c r="C3" s="121"/>
      <c r="D3" s="121"/>
      <c r="E3" s="121"/>
      <c r="F3" s="121"/>
      <c r="G3" s="121"/>
      <c r="H3" s="121"/>
    </row>
    <row r="4" ht="18.75" customHeight="1" spans="1:8">
      <c r="A4" s="122" t="s">
        <v>109</v>
      </c>
      <c r="B4" s="122"/>
      <c r="C4" s="122"/>
      <c r="D4" s="122"/>
      <c r="E4" s="122"/>
      <c r="F4" s="120" t="s">
        <v>30</v>
      </c>
      <c r="G4" s="120"/>
      <c r="H4" s="120"/>
    </row>
    <row r="5" ht="39" customHeight="1" spans="1:8">
      <c r="A5" s="123" t="s">
        <v>2</v>
      </c>
      <c r="B5" s="123" t="s">
        <v>73</v>
      </c>
      <c r="C5" s="123" t="s">
        <v>74</v>
      </c>
      <c r="D5" s="123"/>
      <c r="E5" s="123" t="s">
        <v>42</v>
      </c>
      <c r="F5" s="123" t="s">
        <v>75</v>
      </c>
      <c r="G5" s="123"/>
      <c r="H5" s="123"/>
    </row>
    <row r="6" ht="18" customHeight="1" spans="1:8">
      <c r="A6" s="123">
        <v>1</v>
      </c>
      <c r="B6" s="124" t="s">
        <v>76</v>
      </c>
      <c r="C6" s="124"/>
      <c r="D6" s="124"/>
      <c r="E6" s="124"/>
      <c r="F6" s="124"/>
      <c r="G6" s="124"/>
      <c r="H6" s="124"/>
    </row>
    <row r="7" ht="18" customHeight="1" spans="1:8">
      <c r="A7" s="125"/>
      <c r="B7" s="126"/>
      <c r="C7" s="125"/>
      <c r="D7" s="125"/>
      <c r="E7" s="123"/>
      <c r="F7" s="127"/>
      <c r="G7" s="127"/>
      <c r="H7" s="127"/>
    </row>
    <row r="8" ht="18" customHeight="1" spans="1:8">
      <c r="A8" s="125"/>
      <c r="B8" s="126"/>
      <c r="C8" s="125"/>
      <c r="D8" s="125"/>
      <c r="E8" s="123"/>
      <c r="F8" s="127"/>
      <c r="G8" s="127"/>
      <c r="H8" s="127"/>
    </row>
    <row r="9" ht="18" customHeight="1" spans="1:8">
      <c r="A9" s="125"/>
      <c r="B9" s="126"/>
      <c r="C9" s="125"/>
      <c r="D9" s="125"/>
      <c r="E9" s="123"/>
      <c r="F9" s="127"/>
      <c r="G9" s="127"/>
      <c r="H9" s="127"/>
    </row>
    <row r="10" ht="18" customHeight="1" spans="1:8">
      <c r="A10" s="125"/>
      <c r="B10" s="126"/>
      <c r="C10" s="125"/>
      <c r="D10" s="125"/>
      <c r="E10" s="123"/>
      <c r="F10" s="127"/>
      <c r="G10" s="127"/>
      <c r="H10" s="127"/>
    </row>
    <row r="11" ht="18" customHeight="1" spans="1:8">
      <c r="A11" s="125"/>
      <c r="B11" s="126"/>
      <c r="C11" s="125"/>
      <c r="D11" s="125"/>
      <c r="E11" s="123"/>
      <c r="F11" s="127"/>
      <c r="G11" s="127"/>
      <c r="H11" s="127"/>
    </row>
    <row r="12" ht="18" customHeight="1" spans="1:8">
      <c r="A12" s="123">
        <v>2</v>
      </c>
      <c r="B12" s="124" t="s">
        <v>77</v>
      </c>
      <c r="C12" s="124"/>
      <c r="D12" s="124"/>
      <c r="E12" s="124"/>
      <c r="F12" s="124"/>
      <c r="G12" s="124"/>
      <c r="H12" s="124"/>
    </row>
    <row r="13" ht="18" customHeight="1" spans="1:8">
      <c r="A13" s="125"/>
      <c r="B13" s="126"/>
      <c r="C13" s="125"/>
      <c r="D13" s="125"/>
      <c r="E13" s="123"/>
      <c r="F13" s="127"/>
      <c r="G13" s="127"/>
      <c r="H13" s="127"/>
    </row>
    <row r="14" ht="18" customHeight="1" spans="1:8">
      <c r="A14" s="125"/>
      <c r="B14" s="126"/>
      <c r="C14" s="125"/>
      <c r="D14" s="125"/>
      <c r="E14" s="123"/>
      <c r="F14" s="127"/>
      <c r="G14" s="127"/>
      <c r="H14" s="127"/>
    </row>
    <row r="15" ht="18" customHeight="1" spans="1:8">
      <c r="A15" s="125"/>
      <c r="B15" s="126"/>
      <c r="C15" s="125"/>
      <c r="D15" s="125"/>
      <c r="E15" s="123"/>
      <c r="F15" s="127"/>
      <c r="G15" s="127"/>
      <c r="H15" s="127"/>
    </row>
    <row r="16" ht="18" customHeight="1" spans="1:8">
      <c r="A16" s="125"/>
      <c r="B16" s="126"/>
      <c r="C16" s="125"/>
      <c r="D16" s="125"/>
      <c r="E16" s="123"/>
      <c r="F16" s="127"/>
      <c r="G16" s="127"/>
      <c r="H16" s="127"/>
    </row>
    <row r="17" ht="18" customHeight="1" spans="1:8">
      <c r="A17" s="125"/>
      <c r="B17" s="126"/>
      <c r="C17" s="125"/>
      <c r="D17" s="125"/>
      <c r="E17" s="123"/>
      <c r="F17" s="127"/>
      <c r="G17" s="127"/>
      <c r="H17" s="127"/>
    </row>
    <row r="18" ht="18" customHeight="1" spans="1:8">
      <c r="A18" s="123">
        <v>3</v>
      </c>
      <c r="B18" s="124" t="s">
        <v>78</v>
      </c>
      <c r="C18" s="124"/>
      <c r="D18" s="124"/>
      <c r="E18" s="124"/>
      <c r="F18" s="124"/>
      <c r="G18" s="124"/>
      <c r="H18" s="124"/>
    </row>
    <row r="19" ht="18" customHeight="1" spans="1:8">
      <c r="A19" s="125"/>
      <c r="B19" s="126"/>
      <c r="C19" s="125"/>
      <c r="D19" s="125"/>
      <c r="E19" s="123"/>
      <c r="F19" s="127"/>
      <c r="G19" s="127"/>
      <c r="H19" s="127"/>
    </row>
    <row r="20" ht="18" customHeight="1" spans="1:8">
      <c r="A20" s="125"/>
      <c r="B20" s="126"/>
      <c r="C20" s="125"/>
      <c r="D20" s="125"/>
      <c r="E20" s="123"/>
      <c r="F20" s="127"/>
      <c r="G20" s="127"/>
      <c r="H20" s="127"/>
    </row>
    <row r="21" ht="18" customHeight="1" spans="1:8">
      <c r="A21" s="125"/>
      <c r="B21" s="126"/>
      <c r="C21" s="125"/>
      <c r="D21" s="125"/>
      <c r="E21" s="123"/>
      <c r="F21" s="127"/>
      <c r="G21" s="127"/>
      <c r="H21" s="127"/>
    </row>
    <row r="22" ht="18" customHeight="1" spans="1:8">
      <c r="A22" s="125"/>
      <c r="B22" s="126"/>
      <c r="C22" s="125"/>
      <c r="D22" s="125"/>
      <c r="E22" s="123"/>
      <c r="F22" s="127"/>
      <c r="G22" s="127"/>
      <c r="H22" s="127"/>
    </row>
    <row r="23" ht="18" customHeight="1" spans="1:8">
      <c r="A23" s="125"/>
      <c r="B23" s="126"/>
      <c r="C23" s="125"/>
      <c r="D23" s="125"/>
      <c r="E23" s="123"/>
      <c r="F23" s="127"/>
      <c r="G23" s="127"/>
      <c r="H23" s="127"/>
    </row>
    <row r="24" ht="17.25" customHeight="1" spans="1:7">
      <c r="A24" s="128"/>
      <c r="B24" s="128"/>
      <c r="D24" s="128"/>
      <c r="E24" s="128"/>
      <c r="F24" s="128"/>
      <c r="G24" s="128"/>
    </row>
    <row r="25" ht="262.5" customHeight="1"/>
    <row r="26" ht="22.5" customHeight="1"/>
  </sheetData>
  <mergeCells count="44">
    <mergeCell ref="F2:H2"/>
    <mergeCell ref="A3:H3"/>
    <mergeCell ref="A4:E4"/>
    <mergeCell ref="F4:H4"/>
    <mergeCell ref="C5:D5"/>
    <mergeCell ref="F5:H5"/>
    <mergeCell ref="C6:D6"/>
    <mergeCell ref="F6:H6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A24:B24"/>
    <mergeCell ref="E24:G24"/>
  </mergeCells>
  <pageMargins left="0.78740157480315" right="0" top="0.47244094488189" bottom="0" header="0" footer="0"/>
  <pageSetup paperSize="9" orientation="portrait" horizontalDpi="600" verticalDpi="600"/>
  <headerFooter alignWithMargins="0" scaleWithDoc="0"/>
  <rowBreaks count="1" manualBreakCount="1">
    <brk id="26" max="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6.75" defaultRowHeight="11.25" outlineLevelCol="5"/>
  <cols>
    <col min="1" max="1" width="10.5" style="81" customWidth="1"/>
    <col min="2" max="2" width="39.5" style="81" customWidth="1"/>
    <col min="3" max="3" width="1" style="81" customWidth="1"/>
    <col min="4" max="4" width="14.125" style="81" customWidth="1"/>
    <col min="5" max="5" width="6.5" style="81" customWidth="1"/>
    <col min="6" max="6" width="15.125" style="81" customWidth="1"/>
    <col min="7" max="16384" width="6.75" style="81"/>
  </cols>
  <sheetData>
    <row r="1" ht="39.75" customHeight="1" spans="1:6">
      <c r="A1" s="82" t="s">
        <v>272</v>
      </c>
      <c r="B1" s="82"/>
      <c r="C1" s="82"/>
      <c r="D1" s="82"/>
      <c r="E1" s="83"/>
      <c r="F1" s="83"/>
    </row>
    <row r="2" ht="28.5" customHeight="1" spans="1:6">
      <c r="A2" s="84" t="s">
        <v>273</v>
      </c>
      <c r="B2" s="84"/>
      <c r="C2" s="84" t="s">
        <v>274</v>
      </c>
      <c r="D2" s="84"/>
      <c r="E2" s="85" t="s">
        <v>275</v>
      </c>
      <c r="F2" s="85"/>
    </row>
    <row r="3" ht="18.75" customHeight="1" spans="1:6">
      <c r="A3" s="86" t="s">
        <v>2</v>
      </c>
      <c r="B3" s="87" t="s">
        <v>276</v>
      </c>
      <c r="C3" s="87"/>
      <c r="D3" s="87" t="s">
        <v>277</v>
      </c>
      <c r="E3" s="87"/>
      <c r="F3" s="88" t="s">
        <v>278</v>
      </c>
    </row>
    <row r="4" ht="18" customHeight="1" spans="1:6">
      <c r="A4" s="89" t="s">
        <v>44</v>
      </c>
      <c r="B4" s="90" t="s">
        <v>279</v>
      </c>
      <c r="C4" s="90"/>
      <c r="D4" s="91"/>
      <c r="E4" s="91"/>
      <c r="F4" s="92"/>
    </row>
    <row r="5" ht="18" customHeight="1" spans="1:6">
      <c r="A5" s="89" t="s">
        <v>280</v>
      </c>
      <c r="B5" s="90" t="s">
        <v>281</v>
      </c>
      <c r="C5" s="90"/>
      <c r="D5" s="91"/>
      <c r="E5" s="91"/>
      <c r="F5" s="92"/>
    </row>
    <row r="6" ht="18" customHeight="1" spans="1:6">
      <c r="A6" s="89" t="s">
        <v>282</v>
      </c>
      <c r="B6" s="90" t="s">
        <v>283</v>
      </c>
      <c r="C6" s="90"/>
      <c r="D6" s="91"/>
      <c r="E6" s="91"/>
      <c r="F6" s="92"/>
    </row>
    <row r="7" ht="18" customHeight="1" spans="1:6">
      <c r="A7" s="89" t="s">
        <v>284</v>
      </c>
      <c r="B7" s="90" t="s">
        <v>285</v>
      </c>
      <c r="C7" s="90"/>
      <c r="D7" s="91"/>
      <c r="E7" s="91"/>
      <c r="F7" s="92"/>
    </row>
    <row r="8" ht="18" customHeight="1" spans="1:6">
      <c r="A8" s="89" t="s">
        <v>286</v>
      </c>
      <c r="B8" s="90" t="s">
        <v>287</v>
      </c>
      <c r="C8" s="90"/>
      <c r="D8" s="91"/>
      <c r="E8" s="91"/>
      <c r="F8" s="92"/>
    </row>
    <row r="9" ht="18" customHeight="1" spans="1:6">
      <c r="A9" s="89" t="s">
        <v>288</v>
      </c>
      <c r="B9" s="90" t="s">
        <v>289</v>
      </c>
      <c r="C9" s="90"/>
      <c r="D9" s="91"/>
      <c r="E9" s="91"/>
      <c r="F9" s="92"/>
    </row>
    <row r="10" ht="18" customHeight="1" spans="1:6">
      <c r="A10" s="89" t="s">
        <v>51</v>
      </c>
      <c r="B10" s="90" t="s">
        <v>290</v>
      </c>
      <c r="C10" s="90"/>
      <c r="D10" s="91"/>
      <c r="E10" s="91"/>
      <c r="F10" s="92"/>
    </row>
    <row r="11" ht="18" customHeight="1" spans="1:6">
      <c r="A11" s="89" t="s">
        <v>291</v>
      </c>
      <c r="B11" s="90" t="s">
        <v>292</v>
      </c>
      <c r="C11" s="90"/>
      <c r="D11" s="91"/>
      <c r="E11" s="91"/>
      <c r="F11" s="92"/>
    </row>
    <row r="12" ht="18" customHeight="1" spans="1:6">
      <c r="A12" s="89" t="s">
        <v>293</v>
      </c>
      <c r="B12" s="90" t="s">
        <v>294</v>
      </c>
      <c r="C12" s="90"/>
      <c r="D12" s="91"/>
      <c r="E12" s="91"/>
      <c r="F12" s="92"/>
    </row>
    <row r="13" ht="18" customHeight="1" spans="1:6">
      <c r="A13" s="89" t="s">
        <v>56</v>
      </c>
      <c r="B13" s="90" t="s">
        <v>295</v>
      </c>
      <c r="C13" s="90"/>
      <c r="D13" s="91"/>
      <c r="E13" s="91"/>
      <c r="F13" s="92"/>
    </row>
    <row r="14" ht="18" customHeight="1" spans="1:6">
      <c r="A14" s="89" t="s">
        <v>296</v>
      </c>
      <c r="B14" s="90" t="s">
        <v>297</v>
      </c>
      <c r="C14" s="90"/>
      <c r="D14" s="91"/>
      <c r="E14" s="91"/>
      <c r="F14" s="92"/>
    </row>
    <row r="15" ht="18" customHeight="1" spans="1:6">
      <c r="A15" s="89" t="s">
        <v>298</v>
      </c>
      <c r="B15" s="90" t="s">
        <v>7</v>
      </c>
      <c r="C15" s="90"/>
      <c r="D15" s="91"/>
      <c r="E15" s="91"/>
      <c r="F15" s="92"/>
    </row>
    <row r="16" ht="18" customHeight="1" spans="1:6">
      <c r="A16" s="89" t="s">
        <v>299</v>
      </c>
      <c r="B16" s="90" t="s">
        <v>300</v>
      </c>
      <c r="C16" s="90"/>
      <c r="D16" s="91"/>
      <c r="E16" s="91"/>
      <c r="F16" s="92"/>
    </row>
    <row r="17" ht="18" customHeight="1" spans="1:6">
      <c r="A17" s="89" t="s">
        <v>301</v>
      </c>
      <c r="B17" s="90" t="s">
        <v>302</v>
      </c>
      <c r="C17" s="90"/>
      <c r="D17" s="91"/>
      <c r="E17" s="91"/>
      <c r="F17" s="92"/>
    </row>
    <row r="18" ht="18" customHeight="1" spans="1:6">
      <c r="A18" s="89" t="s">
        <v>303</v>
      </c>
      <c r="B18" s="90" t="s">
        <v>304</v>
      </c>
      <c r="C18" s="90"/>
      <c r="D18" s="91"/>
      <c r="E18" s="91"/>
      <c r="F18" s="92"/>
    </row>
    <row r="19" ht="18" customHeight="1" spans="1:6">
      <c r="A19" s="89" t="s">
        <v>305</v>
      </c>
      <c r="B19" s="90" t="s">
        <v>306</v>
      </c>
      <c r="C19" s="90"/>
      <c r="D19" s="91"/>
      <c r="E19" s="91"/>
      <c r="F19" s="92"/>
    </row>
    <row r="20" ht="18" customHeight="1" spans="1:6">
      <c r="A20" s="89" t="s">
        <v>307</v>
      </c>
      <c r="B20" s="90" t="s">
        <v>308</v>
      </c>
      <c r="C20" s="90"/>
      <c r="D20" s="91"/>
      <c r="E20" s="91"/>
      <c r="F20" s="92"/>
    </row>
    <row r="21" ht="18" customHeight="1" spans="1:6">
      <c r="A21" s="89" t="s">
        <v>309</v>
      </c>
      <c r="B21" s="90" t="s">
        <v>310</v>
      </c>
      <c r="C21" s="90"/>
      <c r="D21" s="91"/>
      <c r="E21" s="91"/>
      <c r="F21" s="92"/>
    </row>
    <row r="22" ht="18" customHeight="1" spans="1:6">
      <c r="A22" s="89" t="s">
        <v>311</v>
      </c>
      <c r="B22" s="90" t="s">
        <v>312</v>
      </c>
      <c r="C22" s="90"/>
      <c r="D22" s="91"/>
      <c r="E22" s="91"/>
      <c r="F22" s="92"/>
    </row>
    <row r="23" ht="18" customHeight="1" spans="1:6">
      <c r="A23" s="89" t="s">
        <v>313</v>
      </c>
      <c r="B23" s="90" t="s">
        <v>314</v>
      </c>
      <c r="C23" s="90"/>
      <c r="D23" s="91"/>
      <c r="E23" s="91"/>
      <c r="F23" s="92"/>
    </row>
    <row r="24" ht="18" customHeight="1" spans="1:6">
      <c r="A24" s="89" t="s">
        <v>61</v>
      </c>
      <c r="B24" s="90" t="s">
        <v>315</v>
      </c>
      <c r="C24" s="90"/>
      <c r="D24" s="91"/>
      <c r="E24" s="91"/>
      <c r="F24" s="92"/>
    </row>
    <row r="25" ht="18" customHeight="1" spans="1:6">
      <c r="A25" s="89" t="s">
        <v>66</v>
      </c>
      <c r="B25" s="90" t="s">
        <v>316</v>
      </c>
      <c r="C25" s="90"/>
      <c r="D25" s="91"/>
      <c r="E25" s="91"/>
      <c r="F25" s="92"/>
    </row>
    <row r="26" ht="18" customHeight="1" spans="1:6">
      <c r="A26" s="89" t="s">
        <v>127</v>
      </c>
      <c r="B26" s="90" t="s">
        <v>317</v>
      </c>
      <c r="C26" s="90"/>
      <c r="D26" s="91"/>
      <c r="E26" s="91"/>
      <c r="F26" s="92"/>
    </row>
    <row r="27" ht="18" customHeight="1" spans="1:6">
      <c r="A27" s="89" t="s">
        <v>131</v>
      </c>
      <c r="B27" s="90" t="s">
        <v>318</v>
      </c>
      <c r="C27" s="90"/>
      <c r="D27" s="91"/>
      <c r="E27" s="91"/>
      <c r="F27" s="92"/>
    </row>
    <row r="28" ht="18" customHeight="1" spans="1:6">
      <c r="A28" s="89"/>
      <c r="B28" s="90"/>
      <c r="C28" s="90"/>
      <c r="D28" s="91"/>
      <c r="E28" s="91"/>
      <c r="F28" s="92"/>
    </row>
    <row r="29" ht="18" customHeight="1" spans="1:6">
      <c r="A29" s="89"/>
      <c r="B29" s="90"/>
      <c r="C29" s="90"/>
      <c r="D29" s="91"/>
      <c r="E29" s="91"/>
      <c r="F29" s="92"/>
    </row>
    <row r="30" ht="18" customHeight="1" spans="1:6">
      <c r="A30" s="89"/>
      <c r="B30" s="90"/>
      <c r="C30" s="90"/>
      <c r="D30" s="91"/>
      <c r="E30" s="91"/>
      <c r="F30" s="92"/>
    </row>
    <row r="31" ht="18" customHeight="1" spans="1:6">
      <c r="A31" s="89"/>
      <c r="B31" s="90"/>
      <c r="C31" s="90"/>
      <c r="D31" s="91"/>
      <c r="E31" s="91"/>
      <c r="F31" s="92"/>
    </row>
    <row r="32" ht="18" customHeight="1" spans="1:6">
      <c r="A32" s="89"/>
      <c r="B32" s="90"/>
      <c r="C32" s="90"/>
      <c r="D32" s="91"/>
      <c r="E32" s="91"/>
      <c r="F32" s="92"/>
    </row>
    <row r="33" ht="18" customHeight="1" spans="1:6">
      <c r="A33" s="89"/>
      <c r="B33" s="90"/>
      <c r="C33" s="90"/>
      <c r="D33" s="91"/>
      <c r="E33" s="91"/>
      <c r="F33" s="92"/>
    </row>
    <row r="34" ht="18" customHeight="1" spans="1:6">
      <c r="A34" s="89"/>
      <c r="B34" s="90"/>
      <c r="C34" s="90"/>
      <c r="D34" s="91"/>
      <c r="E34" s="91"/>
      <c r="F34" s="92"/>
    </row>
    <row r="35" ht="18" customHeight="1" spans="1:6">
      <c r="A35" s="89"/>
      <c r="B35" s="90"/>
      <c r="C35" s="90"/>
      <c r="D35" s="91"/>
      <c r="E35" s="91"/>
      <c r="F35" s="92"/>
    </row>
    <row r="36" ht="18" customHeight="1" spans="1:6">
      <c r="A36" s="93" t="s">
        <v>319</v>
      </c>
      <c r="B36" s="95"/>
      <c r="C36" s="95"/>
      <c r="D36" s="101"/>
      <c r="E36" s="101"/>
      <c r="F36" s="96"/>
    </row>
    <row r="37" ht="18" customHeight="1" spans="1:6">
      <c r="A37" s="103" t="s">
        <v>320</v>
      </c>
      <c r="B37" s="103"/>
      <c r="C37" s="103"/>
      <c r="D37" s="103"/>
      <c r="E37" s="103"/>
      <c r="F37" s="103"/>
    </row>
    <row r="38" ht="18" customHeight="1" spans="1:6">
      <c r="A38" s="97"/>
      <c r="B38" s="97"/>
      <c r="C38" s="98"/>
      <c r="D38" s="98"/>
      <c r="E38" s="99" t="s">
        <v>321</v>
      </c>
      <c r="F38" s="99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showGridLines="0" workbookViewId="0">
      <selection activeCell="U10" sqref="U10"/>
    </sheetView>
  </sheetViews>
  <sheetFormatPr defaultColWidth="6.75" defaultRowHeight="11.25"/>
  <cols>
    <col min="1" max="1" width="5.625" style="81" customWidth="1"/>
    <col min="2" max="2" width="13" style="81" customWidth="1"/>
    <col min="3" max="3" width="12" style="81" customWidth="1"/>
    <col min="4" max="4" width="19.375" style="81" customWidth="1"/>
    <col min="5" max="5" width="2.625" style="81" customWidth="1"/>
    <col min="6" max="6" width="4.25" style="81" customWidth="1"/>
    <col min="7" max="7" width="7.375" style="81" customWidth="1"/>
    <col min="8" max="8" width="0.875" style="81" customWidth="1"/>
    <col min="9" max="9" width="7" style="81" customWidth="1"/>
    <col min="10" max="10" width="7.875" style="81" customWidth="1"/>
    <col min="11" max="11" width="6.75" style="81" customWidth="1"/>
    <col min="12" max="16384" width="6.75" style="81"/>
  </cols>
  <sheetData>
    <row r="1" ht="39.75" customHeight="1" spans="1:11">
      <c r="A1" s="82" t="s">
        <v>322</v>
      </c>
      <c r="B1" s="82"/>
      <c r="C1" s="82"/>
      <c r="D1" s="82"/>
      <c r="E1" s="82"/>
      <c r="F1" s="82"/>
      <c r="G1" s="82"/>
      <c r="H1" s="82"/>
      <c r="I1" s="83"/>
      <c r="J1" s="83"/>
      <c r="K1" s="83"/>
    </row>
    <row r="2" ht="28.5" customHeight="1" spans="1:11">
      <c r="A2" s="84" t="s">
        <v>273</v>
      </c>
      <c r="B2" s="84"/>
      <c r="C2" s="84"/>
      <c r="D2" s="84"/>
      <c r="E2" s="84" t="s">
        <v>274</v>
      </c>
      <c r="F2" s="84"/>
      <c r="G2" s="84"/>
      <c r="H2" s="84"/>
      <c r="I2" s="85" t="s">
        <v>323</v>
      </c>
      <c r="J2" s="85"/>
      <c r="K2" s="85"/>
    </row>
    <row r="3" ht="17.25" customHeight="1" spans="1:11">
      <c r="A3" s="86" t="s">
        <v>2</v>
      </c>
      <c r="B3" s="87" t="s">
        <v>39</v>
      </c>
      <c r="C3" s="87" t="s">
        <v>40</v>
      </c>
      <c r="D3" s="87" t="s">
        <v>324</v>
      </c>
      <c r="E3" s="87"/>
      <c r="F3" s="87" t="s">
        <v>42</v>
      </c>
      <c r="G3" s="87" t="s">
        <v>325</v>
      </c>
      <c r="H3" s="87" t="s">
        <v>4</v>
      </c>
      <c r="I3" s="87"/>
      <c r="J3" s="87"/>
      <c r="K3" s="88"/>
    </row>
    <row r="4" ht="17.25" customHeight="1" spans="1:11">
      <c r="A4" s="89"/>
      <c r="B4" s="109"/>
      <c r="C4" s="109"/>
      <c r="D4" s="109"/>
      <c r="E4" s="109"/>
      <c r="F4" s="109"/>
      <c r="G4" s="109"/>
      <c r="H4" s="109" t="s">
        <v>326</v>
      </c>
      <c r="I4" s="109"/>
      <c r="J4" s="109" t="s">
        <v>327</v>
      </c>
      <c r="K4" s="114" t="s">
        <v>328</v>
      </c>
    </row>
    <row r="5" ht="17.25" customHeight="1" spans="1:11">
      <c r="A5" s="89"/>
      <c r="B5" s="109"/>
      <c r="C5" s="109"/>
      <c r="D5" s="109"/>
      <c r="E5" s="109"/>
      <c r="F5" s="109"/>
      <c r="G5" s="109"/>
      <c r="H5" s="109"/>
      <c r="I5" s="109"/>
      <c r="J5" s="109"/>
      <c r="K5" s="114" t="s">
        <v>7</v>
      </c>
    </row>
    <row r="6" ht="18" customHeight="1" spans="1:11">
      <c r="A6" s="89"/>
      <c r="B6" s="90"/>
      <c r="C6" s="90" t="s">
        <v>281</v>
      </c>
      <c r="D6" s="90"/>
      <c r="E6" s="90"/>
      <c r="F6" s="90"/>
      <c r="G6" s="91"/>
      <c r="H6" s="91"/>
      <c r="I6" s="91"/>
      <c r="J6" s="91"/>
      <c r="K6" s="92"/>
    </row>
    <row r="7" ht="105" customHeight="1" spans="1:11">
      <c r="A7" s="89">
        <v>1</v>
      </c>
      <c r="B7" s="90" t="s">
        <v>329</v>
      </c>
      <c r="C7" s="90" t="s">
        <v>330</v>
      </c>
      <c r="D7" s="90" t="s">
        <v>331</v>
      </c>
      <c r="E7" s="90"/>
      <c r="F7" s="109" t="s">
        <v>332</v>
      </c>
      <c r="G7" s="91">
        <v>1</v>
      </c>
      <c r="H7" s="112"/>
      <c r="I7" s="112"/>
      <c r="J7" s="112"/>
      <c r="K7" s="118"/>
    </row>
    <row r="8" ht="105" customHeight="1" spans="1:11">
      <c r="A8" s="89">
        <v>2</v>
      </c>
      <c r="B8" s="90" t="s">
        <v>333</v>
      </c>
      <c r="C8" s="90" t="s">
        <v>334</v>
      </c>
      <c r="D8" s="90" t="s">
        <v>335</v>
      </c>
      <c r="E8" s="90"/>
      <c r="F8" s="109" t="s">
        <v>332</v>
      </c>
      <c r="G8" s="91">
        <v>1</v>
      </c>
      <c r="H8" s="112"/>
      <c r="I8" s="112"/>
      <c r="J8" s="112"/>
      <c r="K8" s="118"/>
    </row>
    <row r="9" ht="79.5" customHeight="1" spans="1:11">
      <c r="A9" s="89">
        <v>3</v>
      </c>
      <c r="B9" s="90" t="s">
        <v>336</v>
      </c>
      <c r="C9" s="90" t="s">
        <v>337</v>
      </c>
      <c r="D9" s="90" t="s">
        <v>338</v>
      </c>
      <c r="E9" s="90"/>
      <c r="F9" s="109" t="s">
        <v>104</v>
      </c>
      <c r="G9" s="91">
        <v>2</v>
      </c>
      <c r="H9" s="112"/>
      <c r="I9" s="112"/>
      <c r="J9" s="112"/>
      <c r="K9" s="118"/>
    </row>
    <row r="10" ht="79.5" customHeight="1" spans="1:11">
      <c r="A10" s="89">
        <v>4</v>
      </c>
      <c r="B10" s="90" t="s">
        <v>339</v>
      </c>
      <c r="C10" s="90" t="s">
        <v>337</v>
      </c>
      <c r="D10" s="90" t="s">
        <v>340</v>
      </c>
      <c r="E10" s="90"/>
      <c r="F10" s="109" t="s">
        <v>104</v>
      </c>
      <c r="G10" s="91">
        <v>4</v>
      </c>
      <c r="H10" s="112"/>
      <c r="I10" s="112"/>
      <c r="J10" s="112"/>
      <c r="K10" s="118"/>
    </row>
    <row r="11" ht="79.5" customHeight="1" spans="1:11">
      <c r="A11" s="89">
        <v>5</v>
      </c>
      <c r="B11" s="90" t="s">
        <v>341</v>
      </c>
      <c r="C11" s="90" t="s">
        <v>342</v>
      </c>
      <c r="D11" s="90" t="s">
        <v>343</v>
      </c>
      <c r="E11" s="90"/>
      <c r="F11" s="109" t="s">
        <v>114</v>
      </c>
      <c r="G11" s="91">
        <v>124.1</v>
      </c>
      <c r="H11" s="112"/>
      <c r="I11" s="112"/>
      <c r="J11" s="112"/>
      <c r="K11" s="118"/>
    </row>
    <row r="12" ht="66.75" customHeight="1" spans="1:11">
      <c r="A12" s="89">
        <v>6</v>
      </c>
      <c r="B12" s="90" t="s">
        <v>344</v>
      </c>
      <c r="C12" s="90" t="s">
        <v>345</v>
      </c>
      <c r="D12" s="90" t="s">
        <v>346</v>
      </c>
      <c r="E12" s="90"/>
      <c r="F12" s="109" t="s">
        <v>188</v>
      </c>
      <c r="G12" s="91">
        <v>4</v>
      </c>
      <c r="H12" s="112"/>
      <c r="I12" s="112"/>
      <c r="J12" s="112"/>
      <c r="K12" s="118"/>
    </row>
    <row r="13" ht="18" customHeight="1" spans="1:11">
      <c r="A13" s="93" t="s">
        <v>347</v>
      </c>
      <c r="B13" s="94"/>
      <c r="C13" s="95"/>
      <c r="D13" s="95"/>
      <c r="E13" s="95"/>
      <c r="F13" s="95"/>
      <c r="G13" s="95"/>
      <c r="H13" s="95"/>
      <c r="I13" s="95"/>
      <c r="J13" s="101"/>
      <c r="K13" s="96"/>
    </row>
    <row r="14" ht="18" customHeight="1" spans="1:11">
      <c r="A14" s="103" t="s">
        <v>348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ht="18" customHeight="1" spans="1:11">
      <c r="A15" s="103"/>
      <c r="B15" s="103"/>
      <c r="C15" s="103"/>
      <c r="D15" s="103"/>
      <c r="E15" s="116"/>
      <c r="F15" s="116"/>
      <c r="G15" s="116"/>
      <c r="H15" s="116"/>
      <c r="I15" s="104" t="s">
        <v>349</v>
      </c>
      <c r="J15" s="104"/>
      <c r="K15" s="104"/>
    </row>
    <row r="16" ht="39.75" customHeight="1" spans="1:11">
      <c r="A16" s="82" t="s">
        <v>322</v>
      </c>
      <c r="B16" s="82"/>
      <c r="C16" s="82"/>
      <c r="D16" s="82"/>
      <c r="E16" s="82"/>
      <c r="F16" s="82"/>
      <c r="G16" s="82"/>
      <c r="H16" s="82"/>
      <c r="I16" s="83"/>
      <c r="J16" s="83"/>
      <c r="K16" s="83"/>
    </row>
    <row r="17" ht="28.5" customHeight="1" spans="1:11">
      <c r="A17" s="84" t="s">
        <v>273</v>
      </c>
      <c r="B17" s="84"/>
      <c r="C17" s="84"/>
      <c r="D17" s="84"/>
      <c r="E17" s="84" t="s">
        <v>274</v>
      </c>
      <c r="F17" s="84"/>
      <c r="G17" s="84"/>
      <c r="H17" s="84"/>
      <c r="I17" s="85" t="s">
        <v>350</v>
      </c>
      <c r="J17" s="85"/>
      <c r="K17" s="85"/>
    </row>
    <row r="18" ht="17.25" customHeight="1" spans="1:11">
      <c r="A18" s="86" t="s">
        <v>2</v>
      </c>
      <c r="B18" s="87" t="s">
        <v>39</v>
      </c>
      <c r="C18" s="87" t="s">
        <v>40</v>
      </c>
      <c r="D18" s="87" t="s">
        <v>324</v>
      </c>
      <c r="E18" s="87"/>
      <c r="F18" s="87" t="s">
        <v>42</v>
      </c>
      <c r="G18" s="87" t="s">
        <v>325</v>
      </c>
      <c r="H18" s="87" t="s">
        <v>4</v>
      </c>
      <c r="I18" s="87"/>
      <c r="J18" s="87"/>
      <c r="K18" s="88"/>
    </row>
    <row r="19" ht="17.25" customHeight="1" spans="1:11">
      <c r="A19" s="89"/>
      <c r="B19" s="109"/>
      <c r="C19" s="109"/>
      <c r="D19" s="109"/>
      <c r="E19" s="109"/>
      <c r="F19" s="109"/>
      <c r="G19" s="109"/>
      <c r="H19" s="109" t="s">
        <v>326</v>
      </c>
      <c r="I19" s="109"/>
      <c r="J19" s="109" t="s">
        <v>327</v>
      </c>
      <c r="K19" s="114" t="s">
        <v>328</v>
      </c>
    </row>
    <row r="20" ht="28.5" customHeight="1" spans="1:11">
      <c r="A20" s="89"/>
      <c r="B20" s="109"/>
      <c r="C20" s="109"/>
      <c r="D20" s="109"/>
      <c r="E20" s="109"/>
      <c r="F20" s="109"/>
      <c r="G20" s="109"/>
      <c r="H20" s="109"/>
      <c r="I20" s="109"/>
      <c r="J20" s="109"/>
      <c r="K20" s="114" t="s">
        <v>7</v>
      </c>
    </row>
    <row r="21" ht="79.5" customHeight="1" spans="1:11">
      <c r="A21" s="89">
        <v>7</v>
      </c>
      <c r="B21" s="90" t="s">
        <v>351</v>
      </c>
      <c r="C21" s="90" t="s">
        <v>352</v>
      </c>
      <c r="D21" s="90" t="s">
        <v>353</v>
      </c>
      <c r="E21" s="90"/>
      <c r="F21" s="109" t="s">
        <v>114</v>
      </c>
      <c r="G21" s="91">
        <v>94.1</v>
      </c>
      <c r="H21" s="112"/>
      <c r="I21" s="112"/>
      <c r="J21" s="112"/>
      <c r="K21" s="118"/>
    </row>
    <row r="22" ht="66.75" customHeight="1" spans="1:11">
      <c r="A22" s="89">
        <v>8</v>
      </c>
      <c r="B22" s="90" t="s">
        <v>354</v>
      </c>
      <c r="C22" s="90" t="s">
        <v>355</v>
      </c>
      <c r="D22" s="90" t="s">
        <v>356</v>
      </c>
      <c r="E22" s="90"/>
      <c r="F22" s="109" t="s">
        <v>114</v>
      </c>
      <c r="G22" s="91">
        <v>37.8</v>
      </c>
      <c r="H22" s="112"/>
      <c r="I22" s="112"/>
      <c r="J22" s="112"/>
      <c r="K22" s="118"/>
    </row>
    <row r="23" ht="66.75" customHeight="1" spans="1:11">
      <c r="A23" s="89">
        <v>9</v>
      </c>
      <c r="B23" s="90" t="s">
        <v>357</v>
      </c>
      <c r="C23" s="90" t="s">
        <v>358</v>
      </c>
      <c r="D23" s="90" t="s">
        <v>359</v>
      </c>
      <c r="E23" s="90"/>
      <c r="F23" s="109" t="s">
        <v>114</v>
      </c>
      <c r="G23" s="91">
        <v>45</v>
      </c>
      <c r="H23" s="112"/>
      <c r="I23" s="112"/>
      <c r="J23" s="112"/>
      <c r="K23" s="118"/>
    </row>
    <row r="24" ht="66.75" customHeight="1" spans="1:11">
      <c r="A24" s="89">
        <v>10</v>
      </c>
      <c r="B24" s="90" t="s">
        <v>360</v>
      </c>
      <c r="C24" s="90" t="s">
        <v>361</v>
      </c>
      <c r="D24" s="90" t="s">
        <v>362</v>
      </c>
      <c r="E24" s="90"/>
      <c r="F24" s="109" t="s">
        <v>114</v>
      </c>
      <c r="G24" s="91">
        <v>4</v>
      </c>
      <c r="H24" s="112"/>
      <c r="I24" s="112"/>
      <c r="J24" s="112"/>
      <c r="K24" s="118"/>
    </row>
    <row r="25" ht="66.75" customHeight="1" spans="1:11">
      <c r="A25" s="89">
        <v>11</v>
      </c>
      <c r="B25" s="90" t="s">
        <v>363</v>
      </c>
      <c r="C25" s="90" t="s">
        <v>364</v>
      </c>
      <c r="D25" s="90" t="s">
        <v>365</v>
      </c>
      <c r="E25" s="90"/>
      <c r="F25" s="109" t="s">
        <v>114</v>
      </c>
      <c r="G25" s="91">
        <v>2</v>
      </c>
      <c r="H25" s="112"/>
      <c r="I25" s="112"/>
      <c r="J25" s="112"/>
      <c r="K25" s="118"/>
    </row>
    <row r="26" ht="66.75" customHeight="1" spans="1:11">
      <c r="A26" s="89">
        <v>12</v>
      </c>
      <c r="B26" s="90" t="s">
        <v>366</v>
      </c>
      <c r="C26" s="90" t="s">
        <v>367</v>
      </c>
      <c r="D26" s="90" t="s">
        <v>368</v>
      </c>
      <c r="E26" s="90"/>
      <c r="F26" s="109" t="s">
        <v>114</v>
      </c>
      <c r="G26" s="91">
        <v>37</v>
      </c>
      <c r="H26" s="112"/>
      <c r="I26" s="112"/>
      <c r="J26" s="112"/>
      <c r="K26" s="118"/>
    </row>
    <row r="27" ht="66.75" customHeight="1" spans="1:11">
      <c r="A27" s="89">
        <v>13</v>
      </c>
      <c r="B27" s="90" t="s">
        <v>369</v>
      </c>
      <c r="C27" s="90" t="s">
        <v>370</v>
      </c>
      <c r="D27" s="90" t="s">
        <v>371</v>
      </c>
      <c r="E27" s="90"/>
      <c r="F27" s="109" t="s">
        <v>159</v>
      </c>
      <c r="G27" s="91">
        <v>80.58</v>
      </c>
      <c r="H27" s="112"/>
      <c r="I27" s="112"/>
      <c r="J27" s="112"/>
      <c r="K27" s="118"/>
    </row>
    <row r="28" ht="54" customHeight="1" spans="1:11">
      <c r="A28" s="89">
        <v>14</v>
      </c>
      <c r="B28" s="90" t="s">
        <v>372</v>
      </c>
      <c r="C28" s="90" t="s">
        <v>373</v>
      </c>
      <c r="D28" s="90" t="s">
        <v>374</v>
      </c>
      <c r="E28" s="90"/>
      <c r="F28" s="109" t="s">
        <v>159</v>
      </c>
      <c r="G28" s="91">
        <v>59.87</v>
      </c>
      <c r="H28" s="112"/>
      <c r="I28" s="112"/>
      <c r="J28" s="112"/>
      <c r="K28" s="118"/>
    </row>
    <row r="29" ht="18" customHeight="1" spans="1:11">
      <c r="A29" s="93" t="s">
        <v>347</v>
      </c>
      <c r="B29" s="94"/>
      <c r="C29" s="95"/>
      <c r="D29" s="95"/>
      <c r="E29" s="95"/>
      <c r="F29" s="95"/>
      <c r="G29" s="95"/>
      <c r="H29" s="95"/>
      <c r="I29" s="95"/>
      <c r="J29" s="101"/>
      <c r="K29" s="96"/>
    </row>
    <row r="30" ht="18" customHeight="1" spans="1:11">
      <c r="A30" s="103" t="s">
        <v>348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ht="18" customHeight="1" spans="1:11">
      <c r="A31" s="103"/>
      <c r="B31" s="103"/>
      <c r="C31" s="103"/>
      <c r="D31" s="103"/>
      <c r="E31" s="116"/>
      <c r="F31" s="116"/>
      <c r="G31" s="116"/>
      <c r="H31" s="116"/>
      <c r="I31" s="104" t="s">
        <v>349</v>
      </c>
      <c r="J31" s="104"/>
      <c r="K31" s="104"/>
    </row>
    <row r="32" ht="39.75" customHeight="1" spans="1:11">
      <c r="A32" s="82" t="s">
        <v>322</v>
      </c>
      <c r="B32" s="82"/>
      <c r="C32" s="82"/>
      <c r="D32" s="82"/>
      <c r="E32" s="82"/>
      <c r="F32" s="82"/>
      <c r="G32" s="82"/>
      <c r="H32" s="82"/>
      <c r="I32" s="83"/>
      <c r="J32" s="83"/>
      <c r="K32" s="83"/>
    </row>
    <row r="33" ht="28.5" customHeight="1" spans="1:11">
      <c r="A33" s="84" t="s">
        <v>273</v>
      </c>
      <c r="B33" s="84"/>
      <c r="C33" s="84"/>
      <c r="D33" s="84"/>
      <c r="E33" s="84" t="s">
        <v>274</v>
      </c>
      <c r="F33" s="84"/>
      <c r="G33" s="84"/>
      <c r="H33" s="84"/>
      <c r="I33" s="85" t="s">
        <v>375</v>
      </c>
      <c r="J33" s="85"/>
      <c r="K33" s="85"/>
    </row>
    <row r="34" ht="17.25" customHeight="1" spans="1:11">
      <c r="A34" s="86" t="s">
        <v>2</v>
      </c>
      <c r="B34" s="87" t="s">
        <v>39</v>
      </c>
      <c r="C34" s="87" t="s">
        <v>40</v>
      </c>
      <c r="D34" s="87" t="s">
        <v>324</v>
      </c>
      <c r="E34" s="87"/>
      <c r="F34" s="87" t="s">
        <v>42</v>
      </c>
      <c r="G34" s="87" t="s">
        <v>325</v>
      </c>
      <c r="H34" s="87" t="s">
        <v>4</v>
      </c>
      <c r="I34" s="87"/>
      <c r="J34" s="87"/>
      <c r="K34" s="88"/>
    </row>
    <row r="35" ht="17.25" customHeight="1" spans="1:11">
      <c r="A35" s="89"/>
      <c r="B35" s="109"/>
      <c r="C35" s="109"/>
      <c r="D35" s="109"/>
      <c r="E35" s="109"/>
      <c r="F35" s="109"/>
      <c r="G35" s="109"/>
      <c r="H35" s="109" t="s">
        <v>326</v>
      </c>
      <c r="I35" s="109"/>
      <c r="J35" s="109" t="s">
        <v>327</v>
      </c>
      <c r="K35" s="114" t="s">
        <v>328</v>
      </c>
    </row>
    <row r="36" ht="28.5" customHeight="1" spans="1:11">
      <c r="A36" s="89"/>
      <c r="B36" s="109"/>
      <c r="C36" s="109"/>
      <c r="D36" s="109"/>
      <c r="E36" s="109"/>
      <c r="F36" s="109"/>
      <c r="G36" s="109"/>
      <c r="H36" s="109"/>
      <c r="I36" s="109"/>
      <c r="J36" s="109"/>
      <c r="K36" s="114" t="s">
        <v>7</v>
      </c>
    </row>
    <row r="37" ht="66.75" customHeight="1" spans="1:11">
      <c r="A37" s="89">
        <v>15</v>
      </c>
      <c r="B37" s="90" t="s">
        <v>376</v>
      </c>
      <c r="C37" s="90" t="s">
        <v>377</v>
      </c>
      <c r="D37" s="90" t="s">
        <v>378</v>
      </c>
      <c r="E37" s="90"/>
      <c r="F37" s="109" t="s">
        <v>379</v>
      </c>
      <c r="G37" s="91">
        <v>4</v>
      </c>
      <c r="H37" s="112"/>
      <c r="I37" s="112"/>
      <c r="J37" s="112"/>
      <c r="K37" s="118"/>
    </row>
    <row r="38" ht="54" customHeight="1" spans="1:11">
      <c r="A38" s="89">
        <v>16</v>
      </c>
      <c r="B38" s="90" t="s">
        <v>380</v>
      </c>
      <c r="C38" s="90" t="s">
        <v>381</v>
      </c>
      <c r="D38" s="90" t="s">
        <v>382</v>
      </c>
      <c r="E38" s="90"/>
      <c r="F38" s="109" t="s">
        <v>114</v>
      </c>
      <c r="G38" s="91">
        <v>49</v>
      </c>
      <c r="H38" s="112"/>
      <c r="I38" s="112"/>
      <c r="J38" s="112"/>
      <c r="K38" s="118"/>
    </row>
    <row r="39" ht="54" customHeight="1" spans="1:11">
      <c r="A39" s="89">
        <v>17</v>
      </c>
      <c r="B39" s="90" t="s">
        <v>383</v>
      </c>
      <c r="C39" s="90" t="s">
        <v>384</v>
      </c>
      <c r="D39" s="90" t="s">
        <v>385</v>
      </c>
      <c r="E39" s="90"/>
      <c r="F39" s="109" t="s">
        <v>114</v>
      </c>
      <c r="G39" s="91">
        <v>25</v>
      </c>
      <c r="H39" s="112"/>
      <c r="I39" s="112"/>
      <c r="J39" s="112"/>
      <c r="K39" s="118"/>
    </row>
    <row r="40" ht="92.25" customHeight="1" spans="1:11">
      <c r="A40" s="89">
        <v>18</v>
      </c>
      <c r="B40" s="90" t="s">
        <v>386</v>
      </c>
      <c r="C40" s="90" t="s">
        <v>387</v>
      </c>
      <c r="D40" s="90" t="s">
        <v>388</v>
      </c>
      <c r="E40" s="90"/>
      <c r="F40" s="109" t="s">
        <v>332</v>
      </c>
      <c r="G40" s="91">
        <v>1</v>
      </c>
      <c r="H40" s="112"/>
      <c r="I40" s="112"/>
      <c r="J40" s="112"/>
      <c r="K40" s="118"/>
    </row>
    <row r="41" ht="18" customHeight="1" spans="1:11">
      <c r="A41" s="89"/>
      <c r="B41" s="90"/>
      <c r="C41" s="90" t="s">
        <v>389</v>
      </c>
      <c r="D41" s="90"/>
      <c r="E41" s="90"/>
      <c r="F41" s="90"/>
      <c r="G41" s="91"/>
      <c r="H41" s="91"/>
      <c r="I41" s="91"/>
      <c r="J41" s="91"/>
      <c r="K41" s="92"/>
    </row>
    <row r="42" ht="18" customHeight="1" spans="1:11">
      <c r="A42" s="89"/>
      <c r="B42" s="90"/>
      <c r="C42" s="90" t="s">
        <v>283</v>
      </c>
      <c r="D42" s="90"/>
      <c r="E42" s="90"/>
      <c r="F42" s="90"/>
      <c r="G42" s="91"/>
      <c r="H42" s="91"/>
      <c r="I42" s="91"/>
      <c r="J42" s="91"/>
      <c r="K42" s="92"/>
    </row>
    <row r="43" ht="92.25" customHeight="1" spans="1:11">
      <c r="A43" s="89">
        <v>19</v>
      </c>
      <c r="B43" s="90" t="s">
        <v>390</v>
      </c>
      <c r="C43" s="90" t="s">
        <v>391</v>
      </c>
      <c r="D43" s="90" t="s">
        <v>392</v>
      </c>
      <c r="E43" s="90"/>
      <c r="F43" s="109" t="s">
        <v>332</v>
      </c>
      <c r="G43" s="91">
        <v>3</v>
      </c>
      <c r="H43" s="112"/>
      <c r="I43" s="112"/>
      <c r="J43" s="112"/>
      <c r="K43" s="118"/>
    </row>
    <row r="44" ht="79.5" customHeight="1" spans="1:11">
      <c r="A44" s="89">
        <v>20</v>
      </c>
      <c r="B44" s="90" t="s">
        <v>393</v>
      </c>
      <c r="C44" s="90" t="s">
        <v>352</v>
      </c>
      <c r="D44" s="90" t="s">
        <v>353</v>
      </c>
      <c r="E44" s="90"/>
      <c r="F44" s="109" t="s">
        <v>114</v>
      </c>
      <c r="G44" s="91">
        <v>99.1</v>
      </c>
      <c r="H44" s="112"/>
      <c r="I44" s="112"/>
      <c r="J44" s="112"/>
      <c r="K44" s="118"/>
    </row>
    <row r="45" ht="66.75" customHeight="1" spans="1:11">
      <c r="A45" s="89">
        <v>21</v>
      </c>
      <c r="B45" s="90" t="s">
        <v>394</v>
      </c>
      <c r="C45" s="90" t="s">
        <v>358</v>
      </c>
      <c r="D45" s="90" t="s">
        <v>359</v>
      </c>
      <c r="E45" s="90"/>
      <c r="F45" s="109" t="s">
        <v>114</v>
      </c>
      <c r="G45" s="91">
        <v>45.1</v>
      </c>
      <c r="H45" s="112"/>
      <c r="I45" s="112"/>
      <c r="J45" s="112"/>
      <c r="K45" s="118"/>
    </row>
    <row r="46" ht="18" customHeight="1" spans="1:11">
      <c r="A46" s="93" t="s">
        <v>347</v>
      </c>
      <c r="B46" s="94"/>
      <c r="C46" s="95"/>
      <c r="D46" s="95"/>
      <c r="E46" s="95"/>
      <c r="F46" s="95"/>
      <c r="G46" s="95"/>
      <c r="H46" s="95"/>
      <c r="I46" s="95"/>
      <c r="J46" s="101"/>
      <c r="K46" s="96"/>
    </row>
    <row r="47" ht="18" customHeight="1" spans="1:11">
      <c r="A47" s="103" t="s">
        <v>348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ht="18" customHeight="1" spans="1:11">
      <c r="A48" s="103"/>
      <c r="B48" s="103"/>
      <c r="C48" s="103"/>
      <c r="D48" s="103"/>
      <c r="E48" s="116"/>
      <c r="F48" s="116"/>
      <c r="G48" s="116"/>
      <c r="H48" s="116"/>
      <c r="I48" s="104" t="s">
        <v>349</v>
      </c>
      <c r="J48" s="104"/>
      <c r="K48" s="104"/>
    </row>
    <row r="49" ht="39.75" customHeight="1" spans="1:11">
      <c r="A49" s="82" t="s">
        <v>322</v>
      </c>
      <c r="B49" s="82"/>
      <c r="C49" s="82"/>
      <c r="D49" s="82"/>
      <c r="E49" s="82"/>
      <c r="F49" s="82"/>
      <c r="G49" s="82"/>
      <c r="H49" s="82"/>
      <c r="I49" s="83"/>
      <c r="J49" s="83"/>
      <c r="K49" s="83"/>
    </row>
    <row r="50" ht="28.5" customHeight="1" spans="1:11">
      <c r="A50" s="84" t="s">
        <v>273</v>
      </c>
      <c r="B50" s="84"/>
      <c r="C50" s="84"/>
      <c r="D50" s="84"/>
      <c r="E50" s="84" t="s">
        <v>274</v>
      </c>
      <c r="F50" s="84"/>
      <c r="G50" s="84"/>
      <c r="H50" s="84"/>
      <c r="I50" s="85" t="s">
        <v>395</v>
      </c>
      <c r="J50" s="85"/>
      <c r="K50" s="85"/>
    </row>
    <row r="51" ht="17.25" customHeight="1" spans="1:11">
      <c r="A51" s="86" t="s">
        <v>2</v>
      </c>
      <c r="B51" s="87" t="s">
        <v>39</v>
      </c>
      <c r="C51" s="87" t="s">
        <v>40</v>
      </c>
      <c r="D51" s="87" t="s">
        <v>324</v>
      </c>
      <c r="E51" s="87"/>
      <c r="F51" s="87" t="s">
        <v>42</v>
      </c>
      <c r="G51" s="87" t="s">
        <v>325</v>
      </c>
      <c r="H51" s="87" t="s">
        <v>4</v>
      </c>
      <c r="I51" s="87"/>
      <c r="J51" s="87"/>
      <c r="K51" s="88"/>
    </row>
    <row r="52" ht="17.25" customHeight="1" spans="1:11">
      <c r="A52" s="89"/>
      <c r="B52" s="109"/>
      <c r="C52" s="109"/>
      <c r="D52" s="109"/>
      <c r="E52" s="109"/>
      <c r="F52" s="109"/>
      <c r="G52" s="109"/>
      <c r="H52" s="109" t="s">
        <v>326</v>
      </c>
      <c r="I52" s="109"/>
      <c r="J52" s="109" t="s">
        <v>327</v>
      </c>
      <c r="K52" s="114" t="s">
        <v>328</v>
      </c>
    </row>
    <row r="53" ht="28.5" customHeight="1" spans="1:11">
      <c r="A53" s="89"/>
      <c r="B53" s="109"/>
      <c r="C53" s="109"/>
      <c r="D53" s="109"/>
      <c r="E53" s="109"/>
      <c r="F53" s="109"/>
      <c r="G53" s="109"/>
      <c r="H53" s="109"/>
      <c r="I53" s="109"/>
      <c r="J53" s="109"/>
      <c r="K53" s="114" t="s">
        <v>7</v>
      </c>
    </row>
    <row r="54" ht="18" customHeight="1" spans="1:11">
      <c r="A54" s="89"/>
      <c r="B54" s="90"/>
      <c r="C54" s="90" t="s">
        <v>396</v>
      </c>
      <c r="D54" s="90"/>
      <c r="E54" s="90"/>
      <c r="F54" s="90"/>
      <c r="G54" s="91"/>
      <c r="H54" s="91"/>
      <c r="I54" s="91"/>
      <c r="J54" s="91"/>
      <c r="K54" s="92"/>
    </row>
    <row r="55" ht="18" customHeight="1" spans="1:11">
      <c r="A55" s="89"/>
      <c r="B55" s="90"/>
      <c r="C55" s="90" t="s">
        <v>285</v>
      </c>
      <c r="D55" s="90"/>
      <c r="E55" s="90"/>
      <c r="F55" s="90"/>
      <c r="G55" s="91"/>
      <c r="H55" s="91"/>
      <c r="I55" s="91"/>
      <c r="J55" s="91"/>
      <c r="K55" s="92"/>
    </row>
    <row r="56" ht="105" customHeight="1" spans="1:11">
      <c r="A56" s="89">
        <v>22</v>
      </c>
      <c r="B56" s="90" t="s">
        <v>397</v>
      </c>
      <c r="C56" s="90" t="s">
        <v>398</v>
      </c>
      <c r="D56" s="90" t="s">
        <v>399</v>
      </c>
      <c r="E56" s="90"/>
      <c r="F56" s="109" t="s">
        <v>114</v>
      </c>
      <c r="G56" s="91">
        <v>39.5</v>
      </c>
      <c r="H56" s="112"/>
      <c r="I56" s="112"/>
      <c r="J56" s="112"/>
      <c r="K56" s="118"/>
    </row>
    <row r="57" ht="66.75" customHeight="1" spans="1:11">
      <c r="A57" s="89">
        <v>23</v>
      </c>
      <c r="B57" s="90" t="s">
        <v>400</v>
      </c>
      <c r="C57" s="90" t="s">
        <v>401</v>
      </c>
      <c r="D57" s="90" t="s">
        <v>402</v>
      </c>
      <c r="E57" s="90"/>
      <c r="F57" s="109" t="s">
        <v>188</v>
      </c>
      <c r="G57" s="91">
        <v>1</v>
      </c>
      <c r="H57" s="112"/>
      <c r="I57" s="112"/>
      <c r="J57" s="112"/>
      <c r="K57" s="118"/>
    </row>
    <row r="58" ht="66.75" customHeight="1" spans="1:11">
      <c r="A58" s="89">
        <v>24</v>
      </c>
      <c r="B58" s="90" t="s">
        <v>403</v>
      </c>
      <c r="C58" s="90" t="s">
        <v>404</v>
      </c>
      <c r="D58" s="90" t="s">
        <v>405</v>
      </c>
      <c r="E58" s="90"/>
      <c r="F58" s="109" t="s">
        <v>188</v>
      </c>
      <c r="G58" s="91">
        <v>2</v>
      </c>
      <c r="H58" s="112"/>
      <c r="I58" s="112"/>
      <c r="J58" s="112"/>
      <c r="K58" s="118"/>
    </row>
    <row r="59" ht="66.75" customHeight="1" spans="1:11">
      <c r="A59" s="89">
        <v>25</v>
      </c>
      <c r="B59" s="90" t="s">
        <v>406</v>
      </c>
      <c r="C59" s="90" t="s">
        <v>407</v>
      </c>
      <c r="D59" s="90" t="s">
        <v>408</v>
      </c>
      <c r="E59" s="90"/>
      <c r="F59" s="109" t="s">
        <v>188</v>
      </c>
      <c r="G59" s="91">
        <v>1</v>
      </c>
      <c r="H59" s="112"/>
      <c r="I59" s="112"/>
      <c r="J59" s="112"/>
      <c r="K59" s="118"/>
    </row>
    <row r="60" ht="79.5" customHeight="1" spans="1:11">
      <c r="A60" s="89">
        <v>26</v>
      </c>
      <c r="B60" s="90" t="s">
        <v>409</v>
      </c>
      <c r="C60" s="90" t="s">
        <v>410</v>
      </c>
      <c r="D60" s="90" t="s">
        <v>411</v>
      </c>
      <c r="E60" s="90"/>
      <c r="F60" s="109" t="s">
        <v>188</v>
      </c>
      <c r="G60" s="91">
        <v>3</v>
      </c>
      <c r="H60" s="112"/>
      <c r="I60" s="112"/>
      <c r="J60" s="112"/>
      <c r="K60" s="118"/>
    </row>
    <row r="61" ht="79.5" customHeight="1" spans="1:11">
      <c r="A61" s="89">
        <v>27</v>
      </c>
      <c r="B61" s="90" t="s">
        <v>412</v>
      </c>
      <c r="C61" s="90" t="s">
        <v>413</v>
      </c>
      <c r="D61" s="90" t="s">
        <v>414</v>
      </c>
      <c r="E61" s="90"/>
      <c r="F61" s="109" t="s">
        <v>104</v>
      </c>
      <c r="G61" s="91">
        <v>1</v>
      </c>
      <c r="H61" s="112"/>
      <c r="I61" s="112"/>
      <c r="J61" s="112"/>
      <c r="K61" s="118"/>
    </row>
    <row r="62" ht="18" customHeight="1" spans="1:11">
      <c r="A62" s="93" t="s">
        <v>347</v>
      </c>
      <c r="B62" s="94"/>
      <c r="C62" s="95"/>
      <c r="D62" s="95"/>
      <c r="E62" s="95"/>
      <c r="F62" s="95"/>
      <c r="G62" s="95"/>
      <c r="H62" s="95"/>
      <c r="I62" s="95"/>
      <c r="J62" s="101"/>
      <c r="K62" s="96"/>
    </row>
    <row r="63" ht="18" customHeight="1" spans="1:11">
      <c r="A63" s="103" t="s">
        <v>348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</row>
    <row r="64" ht="18" customHeight="1" spans="1:11">
      <c r="A64" s="103"/>
      <c r="B64" s="103"/>
      <c r="C64" s="103"/>
      <c r="D64" s="103"/>
      <c r="E64" s="116"/>
      <c r="F64" s="116"/>
      <c r="G64" s="116"/>
      <c r="H64" s="116"/>
      <c r="I64" s="104" t="s">
        <v>349</v>
      </c>
      <c r="J64" s="104"/>
      <c r="K64" s="104"/>
    </row>
    <row r="65" ht="39.75" customHeight="1" spans="1:11">
      <c r="A65" s="82" t="s">
        <v>322</v>
      </c>
      <c r="B65" s="82"/>
      <c r="C65" s="82"/>
      <c r="D65" s="82"/>
      <c r="E65" s="82"/>
      <c r="F65" s="82"/>
      <c r="G65" s="82"/>
      <c r="H65" s="82"/>
      <c r="I65" s="83"/>
      <c r="J65" s="83"/>
      <c r="K65" s="83"/>
    </row>
    <row r="66" ht="28.5" customHeight="1" spans="1:11">
      <c r="A66" s="84" t="s">
        <v>273</v>
      </c>
      <c r="B66" s="84"/>
      <c r="C66" s="84"/>
      <c r="D66" s="84"/>
      <c r="E66" s="84" t="s">
        <v>274</v>
      </c>
      <c r="F66" s="84"/>
      <c r="G66" s="84"/>
      <c r="H66" s="84"/>
      <c r="I66" s="85" t="s">
        <v>415</v>
      </c>
      <c r="J66" s="85"/>
      <c r="K66" s="85"/>
    </row>
    <row r="67" ht="17.25" customHeight="1" spans="1:11">
      <c r="A67" s="86" t="s">
        <v>2</v>
      </c>
      <c r="B67" s="87" t="s">
        <v>39</v>
      </c>
      <c r="C67" s="87" t="s">
        <v>40</v>
      </c>
      <c r="D67" s="87" t="s">
        <v>324</v>
      </c>
      <c r="E67" s="87"/>
      <c r="F67" s="87" t="s">
        <v>42</v>
      </c>
      <c r="G67" s="87" t="s">
        <v>325</v>
      </c>
      <c r="H67" s="87" t="s">
        <v>4</v>
      </c>
      <c r="I67" s="87"/>
      <c r="J67" s="87"/>
      <c r="K67" s="88"/>
    </row>
    <row r="68" ht="17.25" customHeight="1" spans="1:11">
      <c r="A68" s="89"/>
      <c r="B68" s="109"/>
      <c r="C68" s="109"/>
      <c r="D68" s="109"/>
      <c r="E68" s="109"/>
      <c r="F68" s="109"/>
      <c r="G68" s="109"/>
      <c r="H68" s="109" t="s">
        <v>326</v>
      </c>
      <c r="I68" s="109"/>
      <c r="J68" s="109" t="s">
        <v>327</v>
      </c>
      <c r="K68" s="114" t="s">
        <v>328</v>
      </c>
    </row>
    <row r="69" ht="28.5" customHeight="1" spans="1:11">
      <c r="A69" s="89"/>
      <c r="B69" s="109"/>
      <c r="C69" s="109"/>
      <c r="D69" s="109"/>
      <c r="E69" s="109"/>
      <c r="F69" s="109"/>
      <c r="G69" s="109"/>
      <c r="H69" s="109"/>
      <c r="I69" s="109"/>
      <c r="J69" s="109"/>
      <c r="K69" s="114" t="s">
        <v>7</v>
      </c>
    </row>
    <row r="70" ht="117.75" customHeight="1" spans="1:11">
      <c r="A70" s="89">
        <v>28</v>
      </c>
      <c r="B70" s="90" t="s">
        <v>416</v>
      </c>
      <c r="C70" s="90" t="s">
        <v>417</v>
      </c>
      <c r="D70" s="90" t="s">
        <v>418</v>
      </c>
      <c r="E70" s="90"/>
      <c r="F70" s="109" t="s">
        <v>419</v>
      </c>
      <c r="G70" s="91">
        <v>1</v>
      </c>
      <c r="H70" s="112"/>
      <c r="I70" s="112"/>
      <c r="J70" s="112"/>
      <c r="K70" s="118"/>
    </row>
    <row r="71" ht="66.75" customHeight="1" spans="1:11">
      <c r="A71" s="89">
        <v>29</v>
      </c>
      <c r="B71" s="90" t="s">
        <v>420</v>
      </c>
      <c r="C71" s="90" t="s">
        <v>421</v>
      </c>
      <c r="D71" s="90" t="s">
        <v>422</v>
      </c>
      <c r="E71" s="90"/>
      <c r="F71" s="109" t="s">
        <v>159</v>
      </c>
      <c r="G71" s="91">
        <v>91.8</v>
      </c>
      <c r="H71" s="112"/>
      <c r="I71" s="112"/>
      <c r="J71" s="112"/>
      <c r="K71" s="118"/>
    </row>
    <row r="72" ht="28.5" customHeight="1" spans="1:11">
      <c r="A72" s="89"/>
      <c r="B72" s="90"/>
      <c r="C72" s="90" t="s">
        <v>423</v>
      </c>
      <c r="D72" s="90"/>
      <c r="E72" s="90"/>
      <c r="F72" s="90"/>
      <c r="G72" s="91"/>
      <c r="H72" s="91"/>
      <c r="I72" s="91"/>
      <c r="J72" s="91"/>
      <c r="K72" s="92"/>
    </row>
    <row r="73" ht="18" customHeight="1" spans="1:11">
      <c r="A73" s="89"/>
      <c r="B73" s="90"/>
      <c r="C73" s="90" t="s">
        <v>287</v>
      </c>
      <c r="D73" s="90"/>
      <c r="E73" s="90"/>
      <c r="F73" s="90"/>
      <c r="G73" s="91"/>
      <c r="H73" s="91"/>
      <c r="I73" s="91"/>
      <c r="J73" s="91"/>
      <c r="K73" s="92"/>
    </row>
    <row r="74" ht="79.5" customHeight="1" spans="1:11">
      <c r="A74" s="89">
        <v>30</v>
      </c>
      <c r="B74" s="90" t="s">
        <v>424</v>
      </c>
      <c r="C74" s="90" t="s">
        <v>425</v>
      </c>
      <c r="D74" s="90" t="s">
        <v>426</v>
      </c>
      <c r="E74" s="90"/>
      <c r="F74" s="109" t="s">
        <v>114</v>
      </c>
      <c r="G74" s="91">
        <v>300</v>
      </c>
      <c r="H74" s="112"/>
      <c r="I74" s="112"/>
      <c r="J74" s="112"/>
      <c r="K74" s="118"/>
    </row>
    <row r="75" ht="66.75" customHeight="1" spans="1:11">
      <c r="A75" s="89">
        <v>31</v>
      </c>
      <c r="B75" s="90" t="s">
        <v>427</v>
      </c>
      <c r="C75" s="90" t="s">
        <v>428</v>
      </c>
      <c r="D75" s="90" t="s">
        <v>429</v>
      </c>
      <c r="E75" s="90"/>
      <c r="F75" s="109" t="s">
        <v>188</v>
      </c>
      <c r="G75" s="91">
        <v>2</v>
      </c>
      <c r="H75" s="112"/>
      <c r="I75" s="112"/>
      <c r="J75" s="112"/>
      <c r="K75" s="118"/>
    </row>
    <row r="76" ht="54" customHeight="1" spans="1:11">
      <c r="A76" s="89">
        <v>32</v>
      </c>
      <c r="B76" s="90" t="s">
        <v>430</v>
      </c>
      <c r="C76" s="90" t="s">
        <v>431</v>
      </c>
      <c r="D76" s="90" t="s">
        <v>432</v>
      </c>
      <c r="E76" s="90"/>
      <c r="F76" s="109" t="s">
        <v>114</v>
      </c>
      <c r="G76" s="91">
        <v>120</v>
      </c>
      <c r="H76" s="112"/>
      <c r="I76" s="112"/>
      <c r="J76" s="112"/>
      <c r="K76" s="118"/>
    </row>
    <row r="77" ht="18" customHeight="1" spans="1:11">
      <c r="A77" s="93" t="s">
        <v>347</v>
      </c>
      <c r="B77" s="94"/>
      <c r="C77" s="95"/>
      <c r="D77" s="95"/>
      <c r="E77" s="95"/>
      <c r="F77" s="95"/>
      <c r="G77" s="95"/>
      <c r="H77" s="95"/>
      <c r="I77" s="95"/>
      <c r="J77" s="101"/>
      <c r="K77" s="96"/>
    </row>
    <row r="78" ht="18" customHeight="1" spans="1:11">
      <c r="A78" s="103" t="s">
        <v>348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</row>
    <row r="79" ht="18" customHeight="1" spans="1:11">
      <c r="A79" s="103"/>
      <c r="B79" s="103"/>
      <c r="C79" s="103"/>
      <c r="D79" s="103"/>
      <c r="E79" s="116"/>
      <c r="F79" s="116"/>
      <c r="G79" s="116"/>
      <c r="H79" s="116"/>
      <c r="I79" s="104" t="s">
        <v>349</v>
      </c>
      <c r="J79" s="104"/>
      <c r="K79" s="104"/>
    </row>
    <row r="80" ht="39.75" customHeight="1" spans="1:11">
      <c r="A80" s="82" t="s">
        <v>322</v>
      </c>
      <c r="B80" s="82"/>
      <c r="C80" s="82"/>
      <c r="D80" s="82"/>
      <c r="E80" s="82"/>
      <c r="F80" s="82"/>
      <c r="G80" s="82"/>
      <c r="H80" s="82"/>
      <c r="I80" s="83"/>
      <c r="J80" s="83"/>
      <c r="K80" s="83"/>
    </row>
    <row r="81" ht="28.5" customHeight="1" spans="1:11">
      <c r="A81" s="84" t="s">
        <v>273</v>
      </c>
      <c r="B81" s="84"/>
      <c r="C81" s="84"/>
      <c r="D81" s="84"/>
      <c r="E81" s="84" t="s">
        <v>274</v>
      </c>
      <c r="F81" s="84"/>
      <c r="G81" s="84"/>
      <c r="H81" s="84"/>
      <c r="I81" s="85" t="s">
        <v>433</v>
      </c>
      <c r="J81" s="85"/>
      <c r="K81" s="85"/>
    </row>
    <row r="82" ht="17.25" customHeight="1" spans="1:11">
      <c r="A82" s="86" t="s">
        <v>2</v>
      </c>
      <c r="B82" s="87" t="s">
        <v>39</v>
      </c>
      <c r="C82" s="87" t="s">
        <v>40</v>
      </c>
      <c r="D82" s="87" t="s">
        <v>324</v>
      </c>
      <c r="E82" s="87"/>
      <c r="F82" s="87" t="s">
        <v>42</v>
      </c>
      <c r="G82" s="87" t="s">
        <v>325</v>
      </c>
      <c r="H82" s="87" t="s">
        <v>4</v>
      </c>
      <c r="I82" s="87"/>
      <c r="J82" s="87"/>
      <c r="K82" s="88"/>
    </row>
    <row r="83" ht="17.25" customHeight="1" spans="1:11">
      <c r="A83" s="89"/>
      <c r="B83" s="109"/>
      <c r="C83" s="109"/>
      <c r="D83" s="109"/>
      <c r="E83" s="109"/>
      <c r="F83" s="109"/>
      <c r="G83" s="109"/>
      <c r="H83" s="109" t="s">
        <v>326</v>
      </c>
      <c r="I83" s="109"/>
      <c r="J83" s="109" t="s">
        <v>327</v>
      </c>
      <c r="K83" s="114" t="s">
        <v>328</v>
      </c>
    </row>
    <row r="84" ht="28.5" customHeight="1" spans="1:11">
      <c r="A84" s="89"/>
      <c r="B84" s="109"/>
      <c r="C84" s="109"/>
      <c r="D84" s="109"/>
      <c r="E84" s="109"/>
      <c r="F84" s="109"/>
      <c r="G84" s="109"/>
      <c r="H84" s="109"/>
      <c r="I84" s="109"/>
      <c r="J84" s="109"/>
      <c r="K84" s="114" t="s">
        <v>7</v>
      </c>
    </row>
    <row r="85" ht="181.5" customHeight="1" spans="1:11">
      <c r="A85" s="89">
        <v>33</v>
      </c>
      <c r="B85" s="90" t="s">
        <v>434</v>
      </c>
      <c r="C85" s="90" t="s">
        <v>435</v>
      </c>
      <c r="D85" s="90" t="s">
        <v>436</v>
      </c>
      <c r="E85" s="90"/>
      <c r="F85" s="109" t="s">
        <v>100</v>
      </c>
      <c r="G85" s="91">
        <v>4</v>
      </c>
      <c r="H85" s="112"/>
      <c r="I85" s="112"/>
      <c r="J85" s="112"/>
      <c r="K85" s="118"/>
    </row>
    <row r="86" ht="54" customHeight="1" spans="1:11">
      <c r="A86" s="89">
        <v>34</v>
      </c>
      <c r="B86" s="90" t="s">
        <v>437</v>
      </c>
      <c r="C86" s="90" t="s">
        <v>438</v>
      </c>
      <c r="D86" s="90" t="s">
        <v>439</v>
      </c>
      <c r="E86" s="90"/>
      <c r="F86" s="109" t="s">
        <v>440</v>
      </c>
      <c r="G86" s="91">
        <v>53.66</v>
      </c>
      <c r="H86" s="112"/>
      <c r="I86" s="112"/>
      <c r="J86" s="112"/>
      <c r="K86" s="118"/>
    </row>
    <row r="87" ht="41.25" customHeight="1" spans="1:11">
      <c r="A87" s="89">
        <v>35</v>
      </c>
      <c r="B87" s="90" t="s">
        <v>441</v>
      </c>
      <c r="C87" s="90" t="s">
        <v>442</v>
      </c>
      <c r="D87" s="90" t="s">
        <v>443</v>
      </c>
      <c r="E87" s="90"/>
      <c r="F87" s="109" t="s">
        <v>440</v>
      </c>
      <c r="G87" s="91">
        <v>23.17</v>
      </c>
      <c r="H87" s="112"/>
      <c r="I87" s="112"/>
      <c r="J87" s="112"/>
      <c r="K87" s="118"/>
    </row>
    <row r="88" ht="41.25" customHeight="1" spans="1:11">
      <c r="A88" s="89">
        <v>36</v>
      </c>
      <c r="B88" s="90" t="s">
        <v>444</v>
      </c>
      <c r="C88" s="90" t="s">
        <v>445</v>
      </c>
      <c r="D88" s="90" t="s">
        <v>446</v>
      </c>
      <c r="E88" s="90"/>
      <c r="F88" s="109" t="s">
        <v>447</v>
      </c>
      <c r="G88" s="91">
        <v>12</v>
      </c>
      <c r="H88" s="112"/>
      <c r="I88" s="112"/>
      <c r="J88" s="112"/>
      <c r="K88" s="118"/>
    </row>
    <row r="89" ht="66.75" customHeight="1" spans="1:11">
      <c r="A89" s="89">
        <v>37</v>
      </c>
      <c r="B89" s="90" t="s">
        <v>448</v>
      </c>
      <c r="C89" s="90" t="s">
        <v>449</v>
      </c>
      <c r="D89" s="90" t="s">
        <v>450</v>
      </c>
      <c r="E89" s="90"/>
      <c r="F89" s="109" t="s">
        <v>440</v>
      </c>
      <c r="G89" s="91">
        <v>7.49</v>
      </c>
      <c r="H89" s="112"/>
      <c r="I89" s="112"/>
      <c r="J89" s="112"/>
      <c r="K89" s="118"/>
    </row>
    <row r="90" ht="66.75" customHeight="1" spans="1:11">
      <c r="A90" s="89">
        <v>38</v>
      </c>
      <c r="B90" s="90" t="s">
        <v>451</v>
      </c>
      <c r="C90" s="90" t="s">
        <v>452</v>
      </c>
      <c r="D90" s="90" t="s">
        <v>453</v>
      </c>
      <c r="E90" s="90"/>
      <c r="F90" s="109" t="s">
        <v>440</v>
      </c>
      <c r="G90" s="91">
        <v>46.18</v>
      </c>
      <c r="H90" s="112"/>
      <c r="I90" s="112"/>
      <c r="J90" s="112"/>
      <c r="K90" s="118"/>
    </row>
    <row r="91" ht="18" customHeight="1" spans="1:11">
      <c r="A91" s="89"/>
      <c r="B91" s="90"/>
      <c r="C91" s="90" t="s">
        <v>454</v>
      </c>
      <c r="D91" s="90"/>
      <c r="E91" s="90"/>
      <c r="F91" s="90"/>
      <c r="G91" s="91"/>
      <c r="H91" s="91"/>
      <c r="I91" s="91"/>
      <c r="J91" s="91"/>
      <c r="K91" s="92"/>
    </row>
    <row r="92" ht="18" customHeight="1" spans="1:11">
      <c r="A92" s="89"/>
      <c r="B92" s="90"/>
      <c r="C92" s="90" t="s">
        <v>289</v>
      </c>
      <c r="D92" s="90"/>
      <c r="E92" s="90"/>
      <c r="F92" s="90"/>
      <c r="G92" s="91"/>
      <c r="H92" s="91"/>
      <c r="I92" s="91"/>
      <c r="J92" s="91"/>
      <c r="K92" s="92"/>
    </row>
    <row r="93" ht="18" customHeight="1" spans="1:11">
      <c r="A93" s="93" t="s">
        <v>347</v>
      </c>
      <c r="B93" s="94"/>
      <c r="C93" s="95"/>
      <c r="D93" s="95"/>
      <c r="E93" s="95"/>
      <c r="F93" s="95"/>
      <c r="G93" s="95"/>
      <c r="H93" s="95"/>
      <c r="I93" s="95"/>
      <c r="J93" s="101"/>
      <c r="K93" s="96"/>
    </row>
    <row r="94" ht="18" customHeight="1" spans="1:11">
      <c r="A94" s="103" t="s">
        <v>348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</row>
    <row r="95" ht="18" customHeight="1" spans="1:11">
      <c r="A95" s="103"/>
      <c r="B95" s="103"/>
      <c r="C95" s="103"/>
      <c r="D95" s="103"/>
      <c r="E95" s="116"/>
      <c r="F95" s="116"/>
      <c r="G95" s="116"/>
      <c r="H95" s="116"/>
      <c r="I95" s="104" t="s">
        <v>349</v>
      </c>
      <c r="J95" s="104"/>
      <c r="K95" s="104"/>
    </row>
    <row r="96" ht="39.75" customHeight="1" spans="1:11">
      <c r="A96" s="82" t="s">
        <v>322</v>
      </c>
      <c r="B96" s="82"/>
      <c r="C96" s="82"/>
      <c r="D96" s="82"/>
      <c r="E96" s="82"/>
      <c r="F96" s="82"/>
      <c r="G96" s="82"/>
      <c r="H96" s="82"/>
      <c r="I96" s="83"/>
      <c r="J96" s="83"/>
      <c r="K96" s="83"/>
    </row>
    <row r="97" ht="28.5" customHeight="1" spans="1:11">
      <c r="A97" s="84" t="s">
        <v>273</v>
      </c>
      <c r="B97" s="84"/>
      <c r="C97" s="84"/>
      <c r="D97" s="84"/>
      <c r="E97" s="84" t="s">
        <v>274</v>
      </c>
      <c r="F97" s="84"/>
      <c r="G97" s="84"/>
      <c r="H97" s="84"/>
      <c r="I97" s="85" t="s">
        <v>455</v>
      </c>
      <c r="J97" s="85"/>
      <c r="K97" s="85"/>
    </row>
    <row r="98" ht="17.25" customHeight="1" spans="1:11">
      <c r="A98" s="86" t="s">
        <v>2</v>
      </c>
      <c r="B98" s="87" t="s">
        <v>39</v>
      </c>
      <c r="C98" s="87" t="s">
        <v>40</v>
      </c>
      <c r="D98" s="87" t="s">
        <v>324</v>
      </c>
      <c r="E98" s="87"/>
      <c r="F98" s="87" t="s">
        <v>42</v>
      </c>
      <c r="G98" s="87" t="s">
        <v>325</v>
      </c>
      <c r="H98" s="87" t="s">
        <v>4</v>
      </c>
      <c r="I98" s="87"/>
      <c r="J98" s="87"/>
      <c r="K98" s="88"/>
    </row>
    <row r="99" ht="17.25" customHeight="1" spans="1:11">
      <c r="A99" s="89"/>
      <c r="B99" s="109"/>
      <c r="C99" s="109"/>
      <c r="D99" s="109"/>
      <c r="E99" s="109"/>
      <c r="F99" s="109"/>
      <c r="G99" s="109"/>
      <c r="H99" s="109" t="s">
        <v>326</v>
      </c>
      <c r="I99" s="109"/>
      <c r="J99" s="109" t="s">
        <v>327</v>
      </c>
      <c r="K99" s="114" t="s">
        <v>328</v>
      </c>
    </row>
    <row r="100" ht="28.5" customHeight="1" spans="1:11">
      <c r="A100" s="89"/>
      <c r="B100" s="109"/>
      <c r="C100" s="109"/>
      <c r="D100" s="109"/>
      <c r="E100" s="109"/>
      <c r="F100" s="109"/>
      <c r="G100" s="109"/>
      <c r="H100" s="109"/>
      <c r="I100" s="109"/>
      <c r="J100" s="109"/>
      <c r="K100" s="114" t="s">
        <v>7</v>
      </c>
    </row>
    <row r="101" ht="117.75" customHeight="1" spans="1:11">
      <c r="A101" s="89">
        <v>39</v>
      </c>
      <c r="B101" s="90" t="s">
        <v>456</v>
      </c>
      <c r="C101" s="90" t="s">
        <v>457</v>
      </c>
      <c r="D101" s="90" t="s">
        <v>458</v>
      </c>
      <c r="E101" s="90"/>
      <c r="F101" s="109" t="s">
        <v>114</v>
      </c>
      <c r="G101" s="91">
        <v>120</v>
      </c>
      <c r="H101" s="112"/>
      <c r="I101" s="112"/>
      <c r="J101" s="112"/>
      <c r="K101" s="118"/>
    </row>
    <row r="102" ht="66.75" customHeight="1" spans="1:11">
      <c r="A102" s="89">
        <v>40</v>
      </c>
      <c r="B102" s="90" t="s">
        <v>459</v>
      </c>
      <c r="C102" s="90" t="s">
        <v>404</v>
      </c>
      <c r="D102" s="90" t="s">
        <v>405</v>
      </c>
      <c r="E102" s="90"/>
      <c r="F102" s="109" t="s">
        <v>188</v>
      </c>
      <c r="G102" s="91">
        <v>2</v>
      </c>
      <c r="H102" s="112"/>
      <c r="I102" s="112"/>
      <c r="J102" s="112"/>
      <c r="K102" s="118"/>
    </row>
    <row r="103" ht="66.75" customHeight="1" spans="1:11">
      <c r="A103" s="89">
        <v>41</v>
      </c>
      <c r="B103" s="90" t="s">
        <v>460</v>
      </c>
      <c r="C103" s="90" t="s">
        <v>461</v>
      </c>
      <c r="D103" s="90" t="s">
        <v>462</v>
      </c>
      <c r="E103" s="90"/>
      <c r="F103" s="109" t="s">
        <v>188</v>
      </c>
      <c r="G103" s="91">
        <v>2</v>
      </c>
      <c r="H103" s="112"/>
      <c r="I103" s="112"/>
      <c r="J103" s="112"/>
      <c r="K103" s="118"/>
    </row>
    <row r="104" ht="66.75" customHeight="1" spans="1:11">
      <c r="A104" s="89">
        <v>42</v>
      </c>
      <c r="B104" s="90" t="s">
        <v>463</v>
      </c>
      <c r="C104" s="90" t="s">
        <v>464</v>
      </c>
      <c r="D104" s="90" t="s">
        <v>465</v>
      </c>
      <c r="E104" s="90"/>
      <c r="F104" s="109" t="s">
        <v>100</v>
      </c>
      <c r="G104" s="91">
        <v>2</v>
      </c>
      <c r="H104" s="112"/>
      <c r="I104" s="112"/>
      <c r="J104" s="112"/>
      <c r="K104" s="118"/>
    </row>
    <row r="105" ht="54" customHeight="1" spans="1:11">
      <c r="A105" s="89">
        <v>43</v>
      </c>
      <c r="B105" s="90" t="s">
        <v>466</v>
      </c>
      <c r="C105" s="90" t="s">
        <v>438</v>
      </c>
      <c r="D105" s="90" t="s">
        <v>439</v>
      </c>
      <c r="E105" s="90"/>
      <c r="F105" s="109" t="s">
        <v>440</v>
      </c>
      <c r="G105" s="91">
        <v>169.28</v>
      </c>
      <c r="H105" s="112"/>
      <c r="I105" s="112"/>
      <c r="J105" s="112"/>
      <c r="K105" s="118"/>
    </row>
    <row r="106" ht="54" customHeight="1" spans="1:11">
      <c r="A106" s="89">
        <v>44</v>
      </c>
      <c r="B106" s="90" t="s">
        <v>467</v>
      </c>
      <c r="C106" s="90" t="s">
        <v>449</v>
      </c>
      <c r="D106" s="90" t="s">
        <v>468</v>
      </c>
      <c r="E106" s="90"/>
      <c r="F106" s="109" t="s">
        <v>440</v>
      </c>
      <c r="G106" s="91">
        <v>27.75</v>
      </c>
      <c r="H106" s="112"/>
      <c r="I106" s="112"/>
      <c r="J106" s="112"/>
      <c r="K106" s="118"/>
    </row>
    <row r="107" ht="66.75" customHeight="1" spans="1:11">
      <c r="A107" s="89">
        <v>45</v>
      </c>
      <c r="B107" s="90" t="s">
        <v>469</v>
      </c>
      <c r="C107" s="90" t="s">
        <v>449</v>
      </c>
      <c r="D107" s="90" t="s">
        <v>450</v>
      </c>
      <c r="E107" s="90"/>
      <c r="F107" s="109" t="s">
        <v>440</v>
      </c>
      <c r="G107" s="91">
        <v>139.41</v>
      </c>
      <c r="H107" s="112"/>
      <c r="I107" s="112"/>
      <c r="J107" s="112"/>
      <c r="K107" s="118"/>
    </row>
    <row r="108" ht="18" customHeight="1" spans="1:11">
      <c r="A108" s="93" t="s">
        <v>347</v>
      </c>
      <c r="B108" s="94"/>
      <c r="C108" s="95"/>
      <c r="D108" s="95"/>
      <c r="E108" s="95"/>
      <c r="F108" s="95"/>
      <c r="G108" s="95"/>
      <c r="H108" s="95"/>
      <c r="I108" s="95"/>
      <c r="J108" s="101"/>
      <c r="K108" s="96"/>
    </row>
    <row r="109" ht="18" customHeight="1" spans="1:11">
      <c r="A109" s="103" t="s">
        <v>348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</row>
    <row r="110" ht="18" customHeight="1" spans="1:11">
      <c r="A110" s="103"/>
      <c r="B110" s="103"/>
      <c r="C110" s="103"/>
      <c r="D110" s="103"/>
      <c r="E110" s="116"/>
      <c r="F110" s="116"/>
      <c r="G110" s="116"/>
      <c r="H110" s="116"/>
      <c r="I110" s="104" t="s">
        <v>349</v>
      </c>
      <c r="J110" s="104"/>
      <c r="K110" s="104"/>
    </row>
    <row r="111" ht="39.75" customHeight="1" spans="1:11">
      <c r="A111" s="82" t="s">
        <v>322</v>
      </c>
      <c r="B111" s="82"/>
      <c r="C111" s="82"/>
      <c r="D111" s="82"/>
      <c r="E111" s="82"/>
      <c r="F111" s="82"/>
      <c r="G111" s="82"/>
      <c r="H111" s="82"/>
      <c r="I111" s="83"/>
      <c r="J111" s="83"/>
      <c r="K111" s="83"/>
    </row>
    <row r="112" ht="28.5" customHeight="1" spans="1:11">
      <c r="A112" s="84" t="s">
        <v>273</v>
      </c>
      <c r="B112" s="84"/>
      <c r="C112" s="84"/>
      <c r="D112" s="84"/>
      <c r="E112" s="84" t="s">
        <v>274</v>
      </c>
      <c r="F112" s="84"/>
      <c r="G112" s="84"/>
      <c r="H112" s="84"/>
      <c r="I112" s="85" t="s">
        <v>470</v>
      </c>
      <c r="J112" s="85"/>
      <c r="K112" s="85"/>
    </row>
    <row r="113" ht="17.25" customHeight="1" spans="1:11">
      <c r="A113" s="86" t="s">
        <v>2</v>
      </c>
      <c r="B113" s="87" t="s">
        <v>39</v>
      </c>
      <c r="C113" s="87" t="s">
        <v>40</v>
      </c>
      <c r="D113" s="87" t="s">
        <v>324</v>
      </c>
      <c r="E113" s="87"/>
      <c r="F113" s="87" t="s">
        <v>42</v>
      </c>
      <c r="G113" s="87" t="s">
        <v>325</v>
      </c>
      <c r="H113" s="87" t="s">
        <v>4</v>
      </c>
      <c r="I113" s="87"/>
      <c r="J113" s="87"/>
      <c r="K113" s="88"/>
    </row>
    <row r="114" ht="17.25" customHeight="1" spans="1:11">
      <c r="A114" s="89"/>
      <c r="B114" s="109"/>
      <c r="C114" s="109"/>
      <c r="D114" s="109"/>
      <c r="E114" s="109"/>
      <c r="F114" s="109"/>
      <c r="G114" s="109"/>
      <c r="H114" s="109" t="s">
        <v>326</v>
      </c>
      <c r="I114" s="109"/>
      <c r="J114" s="109" t="s">
        <v>327</v>
      </c>
      <c r="K114" s="114" t="s">
        <v>328</v>
      </c>
    </row>
    <row r="115" ht="28.5" customHeight="1" spans="1:11">
      <c r="A115" s="89"/>
      <c r="B115" s="109"/>
      <c r="C115" s="109"/>
      <c r="D115" s="109"/>
      <c r="E115" s="109"/>
      <c r="F115" s="109"/>
      <c r="G115" s="109"/>
      <c r="H115" s="109"/>
      <c r="I115" s="109"/>
      <c r="J115" s="109"/>
      <c r="K115" s="114" t="s">
        <v>7</v>
      </c>
    </row>
    <row r="116" ht="66.75" customHeight="1" spans="1:11">
      <c r="A116" s="89">
        <v>46</v>
      </c>
      <c r="B116" s="90" t="s">
        <v>471</v>
      </c>
      <c r="C116" s="90" t="s">
        <v>452</v>
      </c>
      <c r="D116" s="90" t="s">
        <v>453</v>
      </c>
      <c r="E116" s="90"/>
      <c r="F116" s="109" t="s">
        <v>440</v>
      </c>
      <c r="G116" s="91">
        <v>29.87</v>
      </c>
      <c r="H116" s="112"/>
      <c r="I116" s="112"/>
      <c r="J116" s="112"/>
      <c r="K116" s="118"/>
    </row>
    <row r="117" ht="18" customHeight="1" spans="1:11">
      <c r="A117" s="89"/>
      <c r="B117" s="90"/>
      <c r="C117" s="90" t="s">
        <v>472</v>
      </c>
      <c r="D117" s="90"/>
      <c r="E117" s="90"/>
      <c r="F117" s="90"/>
      <c r="G117" s="91"/>
      <c r="H117" s="91"/>
      <c r="I117" s="91"/>
      <c r="J117" s="91"/>
      <c r="K117" s="92"/>
    </row>
    <row r="118" ht="18" customHeight="1" spans="1:11">
      <c r="A118" s="89"/>
      <c r="B118" s="90"/>
      <c r="C118" s="90" t="s">
        <v>279</v>
      </c>
      <c r="D118" s="90"/>
      <c r="E118" s="90"/>
      <c r="F118" s="90"/>
      <c r="G118" s="91"/>
      <c r="H118" s="91"/>
      <c r="I118" s="91"/>
      <c r="J118" s="91"/>
      <c r="K118" s="92"/>
    </row>
    <row r="119" ht="18" customHeight="1" spans="1:11">
      <c r="A119" s="89"/>
      <c r="B119" s="90"/>
      <c r="C119" s="90" t="s">
        <v>473</v>
      </c>
      <c r="D119" s="90"/>
      <c r="E119" s="90"/>
      <c r="F119" s="90"/>
      <c r="G119" s="91"/>
      <c r="H119" s="91"/>
      <c r="I119" s="91"/>
      <c r="J119" s="91"/>
      <c r="K119" s="92"/>
    </row>
    <row r="120" ht="18" customHeight="1" spans="1:11">
      <c r="A120" s="89">
        <v>47</v>
      </c>
      <c r="B120" s="90" t="s">
        <v>474</v>
      </c>
      <c r="C120" s="90" t="s">
        <v>475</v>
      </c>
      <c r="D120" s="90"/>
      <c r="E120" s="90"/>
      <c r="F120" s="109" t="s">
        <v>48</v>
      </c>
      <c r="G120" s="91">
        <v>1</v>
      </c>
      <c r="H120" s="112"/>
      <c r="I120" s="112"/>
      <c r="J120" s="112"/>
      <c r="K120" s="118"/>
    </row>
    <row r="121" ht="18" customHeight="1" spans="1:11">
      <c r="A121" s="89">
        <v>48</v>
      </c>
      <c r="B121" s="90" t="s">
        <v>476</v>
      </c>
      <c r="C121" s="90" t="s">
        <v>477</v>
      </c>
      <c r="D121" s="90"/>
      <c r="E121" s="90"/>
      <c r="F121" s="109" t="s">
        <v>48</v>
      </c>
      <c r="G121" s="91">
        <v>1</v>
      </c>
      <c r="H121" s="112"/>
      <c r="I121" s="112"/>
      <c r="J121" s="112"/>
      <c r="K121" s="118"/>
    </row>
    <row r="122" ht="18" customHeight="1" spans="1:11">
      <c r="A122" s="89"/>
      <c r="B122" s="90"/>
      <c r="C122" s="90" t="s">
        <v>478</v>
      </c>
      <c r="D122" s="90"/>
      <c r="E122" s="90"/>
      <c r="F122" s="90"/>
      <c r="G122" s="91"/>
      <c r="H122" s="91"/>
      <c r="I122" s="91"/>
      <c r="J122" s="91"/>
      <c r="K122" s="92"/>
    </row>
    <row r="123" ht="18" customHeight="1" spans="1:11">
      <c r="A123" s="89"/>
      <c r="B123" s="90"/>
      <c r="C123" s="90"/>
      <c r="D123" s="90"/>
      <c r="E123" s="90"/>
      <c r="F123" s="109"/>
      <c r="G123" s="91"/>
      <c r="H123" s="112"/>
      <c r="I123" s="112"/>
      <c r="J123" s="112"/>
      <c r="K123" s="118"/>
    </row>
    <row r="124" ht="18" customHeight="1" spans="1:11">
      <c r="A124" s="89"/>
      <c r="B124" s="90"/>
      <c r="C124" s="90"/>
      <c r="D124" s="90"/>
      <c r="E124" s="90"/>
      <c r="F124" s="109"/>
      <c r="G124" s="91"/>
      <c r="H124" s="112"/>
      <c r="I124" s="112"/>
      <c r="J124" s="112"/>
      <c r="K124" s="118"/>
    </row>
    <row r="125" ht="18" customHeight="1" spans="1:11">
      <c r="A125" s="89"/>
      <c r="B125" s="90"/>
      <c r="C125" s="90"/>
      <c r="D125" s="90"/>
      <c r="E125" s="90"/>
      <c r="F125" s="109"/>
      <c r="G125" s="91"/>
      <c r="H125" s="112"/>
      <c r="I125" s="112"/>
      <c r="J125" s="112"/>
      <c r="K125" s="118"/>
    </row>
    <row r="126" ht="18" customHeight="1" spans="1:11">
      <c r="A126" s="89"/>
      <c r="B126" s="90"/>
      <c r="C126" s="90"/>
      <c r="D126" s="90"/>
      <c r="E126" s="90"/>
      <c r="F126" s="109"/>
      <c r="G126" s="91"/>
      <c r="H126" s="112"/>
      <c r="I126" s="112"/>
      <c r="J126" s="112"/>
      <c r="K126" s="118"/>
    </row>
    <row r="127" ht="18" customHeight="1" spans="1:11">
      <c r="A127" s="89"/>
      <c r="B127" s="90"/>
      <c r="C127" s="90"/>
      <c r="D127" s="90"/>
      <c r="E127" s="90"/>
      <c r="F127" s="109"/>
      <c r="G127" s="91"/>
      <c r="H127" s="112"/>
      <c r="I127" s="112"/>
      <c r="J127" s="112"/>
      <c r="K127" s="118"/>
    </row>
    <row r="128" ht="18" customHeight="1" spans="1:11">
      <c r="A128" s="89"/>
      <c r="B128" s="90"/>
      <c r="C128" s="90"/>
      <c r="D128" s="90"/>
      <c r="E128" s="90"/>
      <c r="F128" s="109"/>
      <c r="G128" s="91"/>
      <c r="H128" s="112"/>
      <c r="I128" s="112"/>
      <c r="J128" s="112"/>
      <c r="K128" s="118"/>
    </row>
    <row r="129" ht="18" customHeight="1" spans="1:11">
      <c r="A129" s="89"/>
      <c r="B129" s="90"/>
      <c r="C129" s="90"/>
      <c r="D129" s="90"/>
      <c r="E129" s="90"/>
      <c r="F129" s="109"/>
      <c r="G129" s="91"/>
      <c r="H129" s="112"/>
      <c r="I129" s="112"/>
      <c r="J129" s="112"/>
      <c r="K129" s="118"/>
    </row>
    <row r="130" ht="18" customHeight="1" spans="1:11">
      <c r="A130" s="89"/>
      <c r="B130" s="90"/>
      <c r="C130" s="90"/>
      <c r="D130" s="90"/>
      <c r="E130" s="90"/>
      <c r="F130" s="109"/>
      <c r="G130" s="91"/>
      <c r="H130" s="112"/>
      <c r="I130" s="112"/>
      <c r="J130" s="112"/>
      <c r="K130" s="118"/>
    </row>
    <row r="131" ht="18" customHeight="1" spans="1:11">
      <c r="A131" s="89"/>
      <c r="B131" s="90"/>
      <c r="C131" s="90"/>
      <c r="D131" s="90"/>
      <c r="E131" s="90"/>
      <c r="F131" s="109"/>
      <c r="G131" s="91"/>
      <c r="H131" s="112"/>
      <c r="I131" s="112"/>
      <c r="J131" s="112"/>
      <c r="K131" s="118"/>
    </row>
    <row r="132" ht="18" customHeight="1" spans="1:11">
      <c r="A132" s="89"/>
      <c r="B132" s="90"/>
      <c r="C132" s="90"/>
      <c r="D132" s="90"/>
      <c r="E132" s="90"/>
      <c r="F132" s="109"/>
      <c r="G132" s="91"/>
      <c r="H132" s="112"/>
      <c r="I132" s="112"/>
      <c r="J132" s="112"/>
      <c r="K132" s="118"/>
    </row>
    <row r="133" ht="18" customHeight="1" spans="1:11">
      <c r="A133" s="89"/>
      <c r="B133" s="90"/>
      <c r="C133" s="90"/>
      <c r="D133" s="90"/>
      <c r="E133" s="90"/>
      <c r="F133" s="109"/>
      <c r="G133" s="91"/>
      <c r="H133" s="112"/>
      <c r="I133" s="112"/>
      <c r="J133" s="112"/>
      <c r="K133" s="118"/>
    </row>
    <row r="134" ht="18" customHeight="1" spans="1:11">
      <c r="A134" s="89"/>
      <c r="B134" s="90"/>
      <c r="C134" s="90"/>
      <c r="D134" s="90"/>
      <c r="E134" s="90"/>
      <c r="F134" s="109"/>
      <c r="G134" s="91"/>
      <c r="H134" s="112"/>
      <c r="I134" s="112"/>
      <c r="J134" s="112"/>
      <c r="K134" s="118"/>
    </row>
    <row r="135" ht="18" customHeight="1" spans="1:11">
      <c r="A135" s="89"/>
      <c r="B135" s="90"/>
      <c r="C135" s="90"/>
      <c r="D135" s="90"/>
      <c r="E135" s="90"/>
      <c r="F135" s="109"/>
      <c r="G135" s="91"/>
      <c r="H135" s="112"/>
      <c r="I135" s="112"/>
      <c r="J135" s="112"/>
      <c r="K135" s="118"/>
    </row>
    <row r="136" ht="18" customHeight="1" spans="1:11">
      <c r="A136" s="89"/>
      <c r="B136" s="90"/>
      <c r="C136" s="90"/>
      <c r="D136" s="90"/>
      <c r="E136" s="90"/>
      <c r="F136" s="109"/>
      <c r="G136" s="91"/>
      <c r="H136" s="112"/>
      <c r="I136" s="112"/>
      <c r="J136" s="112"/>
      <c r="K136" s="118"/>
    </row>
    <row r="137" ht="18" customHeight="1" spans="1:11">
      <c r="A137" s="89"/>
      <c r="B137" s="90"/>
      <c r="C137" s="90"/>
      <c r="D137" s="90"/>
      <c r="E137" s="90"/>
      <c r="F137" s="109"/>
      <c r="G137" s="91"/>
      <c r="H137" s="112"/>
      <c r="I137" s="112"/>
      <c r="J137" s="112"/>
      <c r="K137" s="118"/>
    </row>
    <row r="138" ht="18" customHeight="1" spans="1:11">
      <c r="A138" s="89"/>
      <c r="B138" s="90"/>
      <c r="C138" s="90"/>
      <c r="D138" s="90"/>
      <c r="E138" s="90"/>
      <c r="F138" s="109"/>
      <c r="G138" s="91"/>
      <c r="H138" s="112"/>
      <c r="I138" s="112"/>
      <c r="J138" s="112"/>
      <c r="K138" s="118"/>
    </row>
    <row r="139" ht="18" customHeight="1" spans="1:11">
      <c r="A139" s="89"/>
      <c r="B139" s="90"/>
      <c r="C139" s="90"/>
      <c r="D139" s="90"/>
      <c r="E139" s="90"/>
      <c r="F139" s="109"/>
      <c r="G139" s="91"/>
      <c r="H139" s="112"/>
      <c r="I139" s="112"/>
      <c r="J139" s="112"/>
      <c r="K139" s="118"/>
    </row>
    <row r="140" ht="18" customHeight="1" spans="1:11">
      <c r="A140" s="89"/>
      <c r="B140" s="90"/>
      <c r="C140" s="90"/>
      <c r="D140" s="90"/>
      <c r="E140" s="90"/>
      <c r="F140" s="109"/>
      <c r="G140" s="91"/>
      <c r="H140" s="112"/>
      <c r="I140" s="112"/>
      <c r="J140" s="112"/>
      <c r="K140" s="118"/>
    </row>
    <row r="141" ht="18" customHeight="1" spans="1:11">
      <c r="A141" s="89"/>
      <c r="B141" s="90"/>
      <c r="C141" s="90"/>
      <c r="D141" s="90"/>
      <c r="E141" s="90"/>
      <c r="F141" s="109"/>
      <c r="G141" s="91"/>
      <c r="H141" s="112"/>
      <c r="I141" s="112"/>
      <c r="J141" s="112"/>
      <c r="K141" s="118"/>
    </row>
    <row r="142" ht="18" customHeight="1" spans="1:11">
      <c r="A142" s="89" t="s">
        <v>347</v>
      </c>
      <c r="B142" s="117"/>
      <c r="C142" s="109"/>
      <c r="D142" s="109"/>
      <c r="E142" s="109"/>
      <c r="F142" s="109"/>
      <c r="G142" s="109"/>
      <c r="H142" s="109"/>
      <c r="I142" s="109"/>
      <c r="J142" s="91"/>
      <c r="K142" s="92"/>
    </row>
    <row r="143" ht="18" customHeight="1" spans="1:11">
      <c r="A143" s="93" t="s">
        <v>479</v>
      </c>
      <c r="B143" s="94"/>
      <c r="C143" s="95"/>
      <c r="D143" s="95"/>
      <c r="E143" s="95"/>
      <c r="F143" s="95"/>
      <c r="G143" s="95"/>
      <c r="H143" s="95"/>
      <c r="I143" s="95"/>
      <c r="J143" s="101"/>
      <c r="K143" s="96"/>
    </row>
    <row r="144" ht="18" customHeight="1" spans="1:11">
      <c r="A144" s="103" t="s">
        <v>348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</row>
    <row r="145" ht="18" customHeight="1" spans="1:11">
      <c r="A145" s="103"/>
      <c r="B145" s="103"/>
      <c r="C145" s="103"/>
      <c r="D145" s="103"/>
      <c r="E145" s="116"/>
      <c r="F145" s="116"/>
      <c r="G145" s="116"/>
      <c r="H145" s="116"/>
      <c r="I145" s="104" t="s">
        <v>349</v>
      </c>
      <c r="J145" s="104"/>
      <c r="K145" s="104"/>
    </row>
  </sheetData>
  <mergeCells count="305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A13:I13"/>
    <mergeCell ref="A14:K14"/>
    <mergeCell ref="A15:D15"/>
    <mergeCell ref="E15:H15"/>
    <mergeCell ref="I15:K15"/>
    <mergeCell ref="A16:K16"/>
    <mergeCell ref="A17:D17"/>
    <mergeCell ref="E17:H17"/>
    <mergeCell ref="I17:K17"/>
    <mergeCell ref="H18:K18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A29:I29"/>
    <mergeCell ref="A30:K30"/>
    <mergeCell ref="A31:D31"/>
    <mergeCell ref="E31:H31"/>
    <mergeCell ref="I31:K31"/>
    <mergeCell ref="A32:K32"/>
    <mergeCell ref="A33:D33"/>
    <mergeCell ref="E33:H33"/>
    <mergeCell ref="I33:K33"/>
    <mergeCell ref="H34:K34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A46:I46"/>
    <mergeCell ref="A47:K47"/>
    <mergeCell ref="A48:D48"/>
    <mergeCell ref="E48:H48"/>
    <mergeCell ref="I48:K48"/>
    <mergeCell ref="A49:K49"/>
    <mergeCell ref="A50:D50"/>
    <mergeCell ref="E50:H50"/>
    <mergeCell ref="I50:K50"/>
    <mergeCell ref="H51:K51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A62:I62"/>
    <mergeCell ref="A63:K63"/>
    <mergeCell ref="A64:D64"/>
    <mergeCell ref="E64:H64"/>
    <mergeCell ref="I64:K64"/>
    <mergeCell ref="A65:K65"/>
    <mergeCell ref="A66:D66"/>
    <mergeCell ref="E66:H66"/>
    <mergeCell ref="I66:K66"/>
    <mergeCell ref="H67:K67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A77:I77"/>
    <mergeCell ref="A78:K78"/>
    <mergeCell ref="A79:D79"/>
    <mergeCell ref="E79:H79"/>
    <mergeCell ref="I79:K79"/>
    <mergeCell ref="A80:K80"/>
    <mergeCell ref="A81:D81"/>
    <mergeCell ref="E81:H81"/>
    <mergeCell ref="I81:K81"/>
    <mergeCell ref="H82:K82"/>
    <mergeCell ref="D85:E85"/>
    <mergeCell ref="H85:I85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A93:I93"/>
    <mergeCell ref="A94:K94"/>
    <mergeCell ref="A95:D95"/>
    <mergeCell ref="E95:H95"/>
    <mergeCell ref="I95:K95"/>
    <mergeCell ref="A96:K96"/>
    <mergeCell ref="A97:D97"/>
    <mergeCell ref="E97:H97"/>
    <mergeCell ref="I97:K97"/>
    <mergeCell ref="H98:K98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A108:I108"/>
    <mergeCell ref="A109:K109"/>
    <mergeCell ref="A110:D110"/>
    <mergeCell ref="E110:H110"/>
    <mergeCell ref="I110:K110"/>
    <mergeCell ref="A111:K111"/>
    <mergeCell ref="A112:D112"/>
    <mergeCell ref="E112:H112"/>
    <mergeCell ref="I112:K112"/>
    <mergeCell ref="H113:K113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D140:E140"/>
    <mergeCell ref="H140:I140"/>
    <mergeCell ref="D141:E141"/>
    <mergeCell ref="H141:I141"/>
    <mergeCell ref="A142:I142"/>
    <mergeCell ref="A143:I143"/>
    <mergeCell ref="A144:K144"/>
    <mergeCell ref="A145:D145"/>
    <mergeCell ref="E145:H145"/>
    <mergeCell ref="I145:K145"/>
    <mergeCell ref="A3:A5"/>
    <mergeCell ref="A18:A20"/>
    <mergeCell ref="A34:A36"/>
    <mergeCell ref="A51:A53"/>
    <mergeCell ref="A67:A69"/>
    <mergeCell ref="A82:A84"/>
    <mergeCell ref="A98:A100"/>
    <mergeCell ref="A113:A115"/>
    <mergeCell ref="B3:B5"/>
    <mergeCell ref="B18:B20"/>
    <mergeCell ref="B34:B36"/>
    <mergeCell ref="B51:B53"/>
    <mergeCell ref="B67:B69"/>
    <mergeCell ref="B82:B84"/>
    <mergeCell ref="B98:B100"/>
    <mergeCell ref="B113:B115"/>
    <mergeCell ref="C3:C5"/>
    <mergeCell ref="C18:C20"/>
    <mergeCell ref="C34:C36"/>
    <mergeCell ref="C51:C53"/>
    <mergeCell ref="C67:C69"/>
    <mergeCell ref="C82:C84"/>
    <mergeCell ref="C98:C100"/>
    <mergeCell ref="C113:C115"/>
    <mergeCell ref="F3:F5"/>
    <mergeCell ref="F18:F20"/>
    <mergeCell ref="F34:F36"/>
    <mergeCell ref="F51:F53"/>
    <mergeCell ref="F67:F69"/>
    <mergeCell ref="F82:F84"/>
    <mergeCell ref="F98:F100"/>
    <mergeCell ref="F113:F115"/>
    <mergeCell ref="G3:G5"/>
    <mergeCell ref="G18:G20"/>
    <mergeCell ref="G34:G36"/>
    <mergeCell ref="G51:G53"/>
    <mergeCell ref="G67:G69"/>
    <mergeCell ref="G82:G84"/>
    <mergeCell ref="G98:G100"/>
    <mergeCell ref="G113:G115"/>
    <mergeCell ref="J4:J5"/>
    <mergeCell ref="J19:J20"/>
    <mergeCell ref="J35:J36"/>
    <mergeCell ref="J52:J53"/>
    <mergeCell ref="J68:J69"/>
    <mergeCell ref="J83:J84"/>
    <mergeCell ref="J99:J100"/>
    <mergeCell ref="J114:J115"/>
    <mergeCell ref="D3:E5"/>
    <mergeCell ref="H4:I5"/>
    <mergeCell ref="D18:E20"/>
    <mergeCell ref="H19:I20"/>
    <mergeCell ref="D34:E36"/>
    <mergeCell ref="H35:I36"/>
    <mergeCell ref="D51:E53"/>
    <mergeCell ref="H52:I53"/>
    <mergeCell ref="D67:E69"/>
    <mergeCell ref="H68:I69"/>
    <mergeCell ref="D82:E84"/>
    <mergeCell ref="H83:I84"/>
    <mergeCell ref="D98:E100"/>
    <mergeCell ref="H99:I100"/>
    <mergeCell ref="D113:E115"/>
    <mergeCell ref="H114:I115"/>
  </mergeCells>
  <printOptions horizontalCentered="1"/>
  <pageMargins left="0.116416666666667" right="0.116416666666667" top="0.59375" bottom="0" header="0.59375" footer="0"/>
  <pageSetup paperSize="9" orientation="portrait"/>
  <headerFooter/>
  <rowBreaks count="7" manualBreakCount="7">
    <brk id="15" max="16383" man="1"/>
    <brk id="31" max="16383" man="1"/>
    <brk id="48" max="16383" man="1"/>
    <brk id="64" max="16383" man="1"/>
    <brk id="79" max="16383" man="1"/>
    <brk id="95" max="16383" man="1"/>
    <brk id="11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6.75" defaultRowHeight="11.25"/>
  <cols>
    <col min="1" max="1" width="10.25" style="81" customWidth="1"/>
    <col min="2" max="2" width="16.125" style="81" customWidth="1"/>
    <col min="3" max="3" width="8.375" style="81" customWidth="1"/>
    <col min="4" max="4" width="10.875" style="81" customWidth="1"/>
    <col min="5" max="6" width="10.375" style="81" customWidth="1"/>
    <col min="7" max="7" width="8.5" style="81" customWidth="1"/>
    <col min="8" max="8" width="1.75" style="81" customWidth="1"/>
    <col min="9" max="10" width="10.25" style="81" customWidth="1"/>
    <col min="11" max="11" width="5.5" style="81" customWidth="1"/>
    <col min="12" max="12" width="4.75" style="81" customWidth="1"/>
    <col min="13" max="14" width="10.25" style="81" customWidth="1"/>
    <col min="15" max="16384" width="6.75" style="81"/>
  </cols>
  <sheetData>
    <row r="1" ht="39.75" customHeight="1" spans="1:14">
      <c r="A1" s="82" t="s">
        <v>480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  <c r="N1" s="83"/>
    </row>
    <row r="2" ht="19.5" customHeight="1" spans="1:14">
      <c r="A2" s="84" t="s">
        <v>481</v>
      </c>
      <c r="B2" s="84"/>
      <c r="C2" s="84"/>
      <c r="D2" s="84"/>
      <c r="E2" s="84"/>
      <c r="F2" s="84"/>
      <c r="G2" s="84"/>
      <c r="H2" s="84" t="s">
        <v>274</v>
      </c>
      <c r="I2" s="84"/>
      <c r="J2" s="84"/>
      <c r="K2" s="84"/>
      <c r="L2" s="85" t="s">
        <v>482</v>
      </c>
      <c r="M2" s="85"/>
      <c r="N2" s="85"/>
    </row>
    <row r="3" ht="18.75" customHeight="1" spans="1:14">
      <c r="A3" s="86" t="s">
        <v>39</v>
      </c>
      <c r="B3" s="87"/>
      <c r="C3" s="108"/>
      <c r="D3" s="87"/>
      <c r="E3" s="87" t="s">
        <v>40</v>
      </c>
      <c r="F3" s="108"/>
      <c r="G3" s="87"/>
      <c r="H3" s="87"/>
      <c r="I3" s="87"/>
      <c r="J3" s="87" t="s">
        <v>42</v>
      </c>
      <c r="K3" s="108"/>
      <c r="L3" s="108"/>
      <c r="M3" s="87" t="s">
        <v>325</v>
      </c>
      <c r="N3" s="113"/>
    </row>
    <row r="4" ht="18" customHeight="1" spans="1:14">
      <c r="A4" s="89" t="s">
        <v>483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4"/>
    </row>
    <row r="5" ht="18" customHeight="1" spans="1:14">
      <c r="A5" s="89" t="s">
        <v>484</v>
      </c>
      <c r="B5" s="109" t="s">
        <v>485</v>
      </c>
      <c r="C5" s="109" t="s">
        <v>486</v>
      </c>
      <c r="D5" s="109" t="s">
        <v>75</v>
      </c>
      <c r="E5" s="109" t="s">
        <v>487</v>
      </c>
      <c r="F5" s="109"/>
      <c r="G5" s="109"/>
      <c r="H5" s="109"/>
      <c r="I5" s="109"/>
      <c r="J5" s="109" t="s">
        <v>488</v>
      </c>
      <c r="K5" s="109"/>
      <c r="L5" s="109"/>
      <c r="M5" s="109"/>
      <c r="N5" s="114"/>
    </row>
    <row r="6" ht="28.5" customHeight="1" spans="1:14">
      <c r="A6" s="89"/>
      <c r="B6" s="109"/>
      <c r="C6" s="109"/>
      <c r="D6" s="109"/>
      <c r="E6" s="109" t="s">
        <v>318</v>
      </c>
      <c r="F6" s="109" t="s">
        <v>489</v>
      </c>
      <c r="G6" s="109" t="s">
        <v>490</v>
      </c>
      <c r="H6" s="109"/>
      <c r="I6" s="109" t="s">
        <v>491</v>
      </c>
      <c r="J6" s="109" t="s">
        <v>318</v>
      </c>
      <c r="K6" s="109" t="s">
        <v>489</v>
      </c>
      <c r="L6" s="109"/>
      <c r="M6" s="109" t="s">
        <v>490</v>
      </c>
      <c r="N6" s="114" t="s">
        <v>491</v>
      </c>
    </row>
    <row r="7" ht="18" customHeight="1" spans="1:14">
      <c r="A7" s="110"/>
      <c r="B7" s="90"/>
      <c r="C7" s="109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ht="18" customHeight="1" spans="1:14">
      <c r="A8" s="89" t="s">
        <v>492</v>
      </c>
      <c r="B8" s="109"/>
      <c r="C8" s="109" t="s">
        <v>493</v>
      </c>
      <c r="D8" s="109"/>
      <c r="E8" s="109"/>
      <c r="F8" s="109"/>
      <c r="G8" s="109"/>
      <c r="H8" s="109"/>
      <c r="I8" s="109"/>
      <c r="J8" s="91"/>
      <c r="K8" s="91"/>
      <c r="L8" s="91"/>
      <c r="M8" s="91"/>
      <c r="N8" s="92"/>
    </row>
    <row r="9" ht="18" customHeight="1" spans="1:14">
      <c r="A9" s="111" t="s">
        <v>494</v>
      </c>
      <c r="B9" s="91"/>
      <c r="C9" s="109" t="s">
        <v>495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4"/>
    </row>
    <row r="10" ht="18" customHeight="1" spans="1:14">
      <c r="A10" s="89" t="s">
        <v>496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4"/>
    </row>
    <row r="11" ht="28.5" customHeight="1" spans="1:14">
      <c r="A11" s="89" t="s">
        <v>497</v>
      </c>
      <c r="B11" s="109" t="s">
        <v>498</v>
      </c>
      <c r="C11" s="109"/>
      <c r="D11" s="109"/>
      <c r="E11" s="109"/>
      <c r="F11" s="109"/>
      <c r="G11" s="109" t="s">
        <v>499</v>
      </c>
      <c r="H11" s="109"/>
      <c r="I11" s="109" t="s">
        <v>75</v>
      </c>
      <c r="J11" s="109" t="s">
        <v>500</v>
      </c>
      <c r="K11" s="109" t="s">
        <v>501</v>
      </c>
      <c r="L11" s="109"/>
      <c r="M11" s="109" t="s">
        <v>502</v>
      </c>
      <c r="N11" s="114" t="s">
        <v>503</v>
      </c>
    </row>
    <row r="12" ht="18" customHeight="1" spans="1:14">
      <c r="A12" s="89"/>
      <c r="B12" s="90"/>
      <c r="C12" s="90"/>
      <c r="D12" s="90"/>
      <c r="E12" s="90"/>
      <c r="F12" s="90"/>
      <c r="G12" s="109"/>
      <c r="H12" s="109"/>
      <c r="I12" s="91"/>
      <c r="J12" s="91"/>
      <c r="K12" s="91"/>
      <c r="L12" s="91"/>
      <c r="M12" s="91"/>
      <c r="N12" s="92"/>
    </row>
    <row r="13" ht="18" customHeight="1" spans="1:14">
      <c r="A13" s="89"/>
      <c r="B13" s="112"/>
      <c r="C13" s="112"/>
      <c r="D13" s="112"/>
      <c r="E13" s="112"/>
      <c r="F13" s="112"/>
      <c r="G13" s="112"/>
      <c r="H13" s="112"/>
      <c r="I13" s="112"/>
      <c r="J13" s="90"/>
      <c r="K13" s="90"/>
      <c r="L13" s="90"/>
      <c r="M13" s="90"/>
      <c r="N13" s="100"/>
    </row>
    <row r="14" ht="18" customHeight="1" spans="1:14">
      <c r="A14" s="89"/>
      <c r="B14" s="112"/>
      <c r="C14" s="112"/>
      <c r="D14" s="112"/>
      <c r="E14" s="112"/>
      <c r="F14" s="112"/>
      <c r="G14" s="112"/>
      <c r="H14" s="112"/>
      <c r="I14" s="112"/>
      <c r="J14" s="90"/>
      <c r="K14" s="90"/>
      <c r="L14" s="90"/>
      <c r="M14" s="90"/>
      <c r="N14" s="100"/>
    </row>
    <row r="15" ht="18" customHeight="1" spans="1:14">
      <c r="A15" s="89"/>
      <c r="B15" s="112"/>
      <c r="C15" s="112"/>
      <c r="D15" s="112"/>
      <c r="E15" s="112"/>
      <c r="F15" s="112"/>
      <c r="G15" s="112"/>
      <c r="H15" s="112"/>
      <c r="I15" s="112"/>
      <c r="J15" s="90"/>
      <c r="K15" s="90"/>
      <c r="L15" s="90"/>
      <c r="M15" s="90"/>
      <c r="N15" s="100"/>
    </row>
    <row r="16" ht="18" customHeight="1" spans="1:14">
      <c r="A16" s="89"/>
      <c r="B16" s="112"/>
      <c r="C16" s="112"/>
      <c r="D16" s="112"/>
      <c r="E16" s="112"/>
      <c r="F16" s="112"/>
      <c r="G16" s="112"/>
      <c r="H16" s="112"/>
      <c r="I16" s="112"/>
      <c r="J16" s="90"/>
      <c r="K16" s="90"/>
      <c r="L16" s="90"/>
      <c r="M16" s="90"/>
      <c r="N16" s="100"/>
    </row>
    <row r="17" ht="18" customHeight="1" spans="1:14">
      <c r="A17" s="89"/>
      <c r="B17" s="112"/>
      <c r="C17" s="112"/>
      <c r="D17" s="112"/>
      <c r="E17" s="112"/>
      <c r="F17" s="112"/>
      <c r="G17" s="112"/>
      <c r="H17" s="112"/>
      <c r="I17" s="112"/>
      <c r="J17" s="90"/>
      <c r="K17" s="90"/>
      <c r="L17" s="90"/>
      <c r="M17" s="90"/>
      <c r="N17" s="100"/>
    </row>
    <row r="18" ht="18" customHeight="1" spans="1:14">
      <c r="A18" s="89"/>
      <c r="B18" s="112"/>
      <c r="C18" s="112"/>
      <c r="D18" s="112"/>
      <c r="E18" s="112"/>
      <c r="F18" s="112"/>
      <c r="G18" s="112"/>
      <c r="H18" s="112"/>
      <c r="I18" s="112"/>
      <c r="J18" s="90"/>
      <c r="K18" s="90"/>
      <c r="L18" s="90"/>
      <c r="M18" s="90"/>
      <c r="N18" s="100"/>
    </row>
    <row r="19" ht="18" customHeight="1" spans="1:14">
      <c r="A19" s="89"/>
      <c r="B19" s="109" t="s">
        <v>504</v>
      </c>
      <c r="C19" s="109"/>
      <c r="D19" s="109"/>
      <c r="E19" s="109"/>
      <c r="F19" s="109"/>
      <c r="G19" s="109"/>
      <c r="H19" s="109"/>
      <c r="I19" s="109"/>
      <c r="J19" s="109" t="s">
        <v>505</v>
      </c>
      <c r="K19" s="91"/>
      <c r="L19" s="91"/>
      <c r="M19" s="109" t="s">
        <v>505</v>
      </c>
      <c r="N19" s="92"/>
    </row>
    <row r="20" ht="18" customHeight="1" spans="1:14">
      <c r="A20" s="93"/>
      <c r="B20" s="95" t="s">
        <v>506</v>
      </c>
      <c r="C20" s="95"/>
      <c r="D20" s="95"/>
      <c r="E20" s="95"/>
      <c r="F20" s="95"/>
      <c r="G20" s="95"/>
      <c r="H20" s="95"/>
      <c r="I20" s="95"/>
      <c r="J20" s="95" t="s">
        <v>505</v>
      </c>
      <c r="K20" s="101"/>
      <c r="L20" s="101"/>
      <c r="M20" s="95" t="s">
        <v>505</v>
      </c>
      <c r="N20" s="96"/>
    </row>
    <row r="21" ht="25.5" customHeight="1" spans="1:14">
      <c r="A21" s="97" t="s">
        <v>507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ht="18" customHeight="1" spans="1:14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15" t="s">
        <v>508</v>
      </c>
      <c r="M22" s="115"/>
      <c r="N22" s="115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6.75" defaultRowHeight="11.25"/>
  <cols>
    <col min="1" max="1" width="5.75" style="81" customWidth="1"/>
    <col min="2" max="2" width="11.375" style="81" customWidth="1"/>
    <col min="3" max="3" width="15.5" style="81" customWidth="1"/>
    <col min="4" max="4" width="12.5" style="81" customWidth="1"/>
    <col min="5" max="5" width="4.875" style="81" customWidth="1"/>
    <col min="6" max="6" width="1.875" style="81" customWidth="1"/>
    <col min="7" max="7" width="8.375" style="81" customWidth="1"/>
    <col min="8" max="8" width="4.875" style="81" customWidth="1"/>
    <col min="9" max="9" width="3.375" style="81" customWidth="1"/>
    <col min="10" max="10" width="8.125" style="81" customWidth="1"/>
    <col min="11" max="11" width="10.125" style="81" customWidth="1"/>
    <col min="12" max="16384" width="6.75" style="81"/>
  </cols>
  <sheetData>
    <row r="1" ht="39.75" customHeight="1" spans="1:11">
      <c r="A1" s="82" t="s">
        <v>509</v>
      </c>
      <c r="B1" s="82"/>
      <c r="C1" s="82"/>
      <c r="D1" s="82"/>
      <c r="E1" s="82"/>
      <c r="F1" s="82"/>
      <c r="G1" s="82"/>
      <c r="H1" s="82"/>
      <c r="I1" s="83"/>
      <c r="J1" s="83"/>
      <c r="K1" s="83"/>
    </row>
    <row r="2" ht="28.5" customHeight="1" spans="1:11">
      <c r="A2" s="84" t="s">
        <v>273</v>
      </c>
      <c r="B2" s="84"/>
      <c r="C2" s="84"/>
      <c r="D2" s="84"/>
      <c r="E2" s="84"/>
      <c r="F2" s="84" t="s">
        <v>274</v>
      </c>
      <c r="G2" s="84"/>
      <c r="H2" s="84"/>
      <c r="I2" s="85" t="s">
        <v>510</v>
      </c>
      <c r="J2" s="85"/>
      <c r="K2" s="85"/>
    </row>
    <row r="3" ht="41.25" customHeight="1" spans="1:11">
      <c r="A3" s="86" t="s">
        <v>2</v>
      </c>
      <c r="B3" s="87" t="s">
        <v>39</v>
      </c>
      <c r="C3" s="87" t="s">
        <v>40</v>
      </c>
      <c r="D3" s="87" t="s">
        <v>511</v>
      </c>
      <c r="E3" s="87" t="s">
        <v>512</v>
      </c>
      <c r="F3" s="87"/>
      <c r="G3" s="87" t="s">
        <v>513</v>
      </c>
      <c r="H3" s="87" t="s">
        <v>514</v>
      </c>
      <c r="I3" s="87"/>
      <c r="J3" s="87" t="s">
        <v>515</v>
      </c>
      <c r="K3" s="88" t="s">
        <v>6</v>
      </c>
    </row>
    <row r="4" ht="79.5" customHeight="1" spans="1:11">
      <c r="A4" s="89" t="s">
        <v>44</v>
      </c>
      <c r="B4" s="90" t="s">
        <v>516</v>
      </c>
      <c r="C4" s="90" t="s">
        <v>292</v>
      </c>
      <c r="D4" s="90" t="s">
        <v>517</v>
      </c>
      <c r="E4" s="91" t="s">
        <v>518</v>
      </c>
      <c r="F4" s="91"/>
      <c r="G4" s="91"/>
      <c r="H4" s="90"/>
      <c r="I4" s="90"/>
      <c r="J4" s="90"/>
      <c r="K4" s="100" t="s">
        <v>519</v>
      </c>
    </row>
    <row r="5" ht="28.5" customHeight="1" spans="1:11">
      <c r="A5" s="89" t="s">
        <v>51</v>
      </c>
      <c r="B5" s="90" t="s">
        <v>520</v>
      </c>
      <c r="C5" s="90" t="s">
        <v>521</v>
      </c>
      <c r="D5" s="90" t="s">
        <v>522</v>
      </c>
      <c r="E5" s="91" t="s">
        <v>81</v>
      </c>
      <c r="F5" s="91"/>
      <c r="G5" s="91"/>
      <c r="H5" s="90"/>
      <c r="I5" s="90"/>
      <c r="J5" s="90"/>
      <c r="K5" s="100" t="s">
        <v>523</v>
      </c>
    </row>
    <row r="6" ht="28.5" customHeight="1" spans="1:11">
      <c r="A6" s="89" t="s">
        <v>56</v>
      </c>
      <c r="B6" s="90" t="s">
        <v>524</v>
      </c>
      <c r="C6" s="90" t="s">
        <v>525</v>
      </c>
      <c r="D6" s="90" t="s">
        <v>522</v>
      </c>
      <c r="E6" s="91" t="s">
        <v>81</v>
      </c>
      <c r="F6" s="91"/>
      <c r="G6" s="91"/>
      <c r="H6" s="90"/>
      <c r="I6" s="90"/>
      <c r="J6" s="90"/>
      <c r="K6" s="100" t="s">
        <v>523</v>
      </c>
    </row>
    <row r="7" ht="54" customHeight="1" spans="1:11">
      <c r="A7" s="89" t="s">
        <v>61</v>
      </c>
      <c r="B7" s="90" t="s">
        <v>526</v>
      </c>
      <c r="C7" s="90" t="s">
        <v>527</v>
      </c>
      <c r="D7" s="90"/>
      <c r="E7" s="91" t="s">
        <v>222</v>
      </c>
      <c r="F7" s="91"/>
      <c r="G7" s="91"/>
      <c r="H7" s="90"/>
      <c r="I7" s="90"/>
      <c r="J7" s="90"/>
      <c r="K7" s="100" t="s">
        <v>528</v>
      </c>
    </row>
    <row r="8" ht="130.5" customHeight="1" spans="1:11">
      <c r="A8" s="89" t="s">
        <v>66</v>
      </c>
      <c r="B8" s="90" t="s">
        <v>529</v>
      </c>
      <c r="C8" s="90" t="s">
        <v>530</v>
      </c>
      <c r="D8" s="90" t="s">
        <v>517</v>
      </c>
      <c r="E8" s="91" t="s">
        <v>81</v>
      </c>
      <c r="F8" s="91"/>
      <c r="G8" s="91"/>
      <c r="H8" s="90"/>
      <c r="I8" s="90"/>
      <c r="J8" s="90"/>
      <c r="K8" s="100" t="s">
        <v>531</v>
      </c>
    </row>
    <row r="9" ht="41.25" customHeight="1" spans="1:11">
      <c r="A9" s="89" t="s">
        <v>127</v>
      </c>
      <c r="B9" s="90" t="s">
        <v>532</v>
      </c>
      <c r="C9" s="90" t="s">
        <v>533</v>
      </c>
      <c r="D9" s="90"/>
      <c r="E9" s="91" t="s">
        <v>184</v>
      </c>
      <c r="F9" s="91"/>
      <c r="G9" s="91"/>
      <c r="H9" s="90"/>
      <c r="I9" s="90"/>
      <c r="J9" s="90"/>
      <c r="K9" s="100" t="s">
        <v>534</v>
      </c>
    </row>
    <row r="10" ht="54" customHeight="1" spans="1:11">
      <c r="A10" s="89" t="s">
        <v>131</v>
      </c>
      <c r="B10" s="90" t="s">
        <v>535</v>
      </c>
      <c r="C10" s="90" t="s">
        <v>536</v>
      </c>
      <c r="D10" s="90"/>
      <c r="E10" s="91" t="s">
        <v>143</v>
      </c>
      <c r="F10" s="91"/>
      <c r="G10" s="91"/>
      <c r="H10" s="90"/>
      <c r="I10" s="90"/>
      <c r="J10" s="90"/>
      <c r="K10" s="100" t="s">
        <v>537</v>
      </c>
    </row>
    <row r="11" ht="117.75" customHeight="1" spans="1:11">
      <c r="A11" s="89" t="s">
        <v>135</v>
      </c>
      <c r="B11" s="90" t="s">
        <v>538</v>
      </c>
      <c r="C11" s="90" t="s">
        <v>539</v>
      </c>
      <c r="D11" s="90" t="s">
        <v>517</v>
      </c>
      <c r="E11" s="91" t="s">
        <v>81</v>
      </c>
      <c r="F11" s="91"/>
      <c r="G11" s="91"/>
      <c r="H11" s="90"/>
      <c r="I11" s="90"/>
      <c r="J11" s="90"/>
      <c r="K11" s="100" t="s">
        <v>540</v>
      </c>
    </row>
    <row r="12" ht="54" customHeight="1" spans="1:11">
      <c r="A12" s="93" t="s">
        <v>139</v>
      </c>
      <c r="B12" s="105" t="s">
        <v>541</v>
      </c>
      <c r="C12" s="105" t="s">
        <v>542</v>
      </c>
      <c r="D12" s="105"/>
      <c r="E12" s="101"/>
      <c r="F12" s="101"/>
      <c r="G12" s="101"/>
      <c r="H12" s="105"/>
      <c r="I12" s="105"/>
      <c r="J12" s="105"/>
      <c r="K12" s="107" t="s">
        <v>543</v>
      </c>
    </row>
    <row r="13" ht="18" customHeight="1" spans="1:11">
      <c r="A13" s="103" t="s">
        <v>544</v>
      </c>
      <c r="B13" s="103"/>
      <c r="C13" s="103"/>
      <c r="D13" s="103"/>
      <c r="E13" s="103"/>
      <c r="F13" s="106" t="s">
        <v>545</v>
      </c>
      <c r="G13" s="106"/>
      <c r="H13" s="106"/>
      <c r="I13" s="106"/>
      <c r="J13" s="106"/>
      <c r="K13" s="106"/>
    </row>
    <row r="14" ht="18" customHeight="1" spans="1:11">
      <c r="A14" s="103"/>
      <c r="B14" s="103"/>
      <c r="C14" s="103"/>
      <c r="D14" s="103"/>
      <c r="E14" s="103"/>
      <c r="F14" s="104"/>
      <c r="G14" s="104"/>
      <c r="H14" s="104"/>
      <c r="I14" s="104" t="s">
        <v>546</v>
      </c>
      <c r="J14" s="104"/>
      <c r="K14" s="104"/>
    </row>
    <row r="15" ht="39.75" customHeight="1" spans="1:11">
      <c r="A15" s="82" t="s">
        <v>509</v>
      </c>
      <c r="B15" s="82"/>
      <c r="C15" s="82"/>
      <c r="D15" s="82"/>
      <c r="E15" s="82"/>
      <c r="F15" s="82"/>
      <c r="G15" s="82"/>
      <c r="H15" s="82"/>
      <c r="I15" s="83"/>
      <c r="J15" s="83"/>
      <c r="K15" s="83"/>
    </row>
    <row r="16" ht="28.5" customHeight="1" spans="1:11">
      <c r="A16" s="84" t="s">
        <v>273</v>
      </c>
      <c r="B16" s="84"/>
      <c r="C16" s="84"/>
      <c r="D16" s="84"/>
      <c r="E16" s="84"/>
      <c r="F16" s="84" t="s">
        <v>274</v>
      </c>
      <c r="G16" s="84"/>
      <c r="H16" s="84"/>
      <c r="I16" s="85" t="s">
        <v>547</v>
      </c>
      <c r="J16" s="85"/>
      <c r="K16" s="85"/>
    </row>
    <row r="17" ht="41.25" customHeight="1" spans="1:11">
      <c r="A17" s="86" t="s">
        <v>2</v>
      </c>
      <c r="B17" s="87" t="s">
        <v>39</v>
      </c>
      <c r="C17" s="87" t="s">
        <v>40</v>
      </c>
      <c r="D17" s="87" t="s">
        <v>511</v>
      </c>
      <c r="E17" s="87" t="s">
        <v>512</v>
      </c>
      <c r="F17" s="87"/>
      <c r="G17" s="87" t="s">
        <v>513</v>
      </c>
      <c r="H17" s="87" t="s">
        <v>514</v>
      </c>
      <c r="I17" s="87"/>
      <c r="J17" s="87" t="s">
        <v>515</v>
      </c>
      <c r="K17" s="88" t="s">
        <v>6</v>
      </c>
    </row>
    <row r="18" ht="54" customHeight="1" spans="1:11">
      <c r="A18" s="89" t="s">
        <v>143</v>
      </c>
      <c r="B18" s="90" t="s">
        <v>548</v>
      </c>
      <c r="C18" s="90" t="s">
        <v>314</v>
      </c>
      <c r="D18" s="90"/>
      <c r="E18" s="91"/>
      <c r="F18" s="91"/>
      <c r="G18" s="91"/>
      <c r="H18" s="90"/>
      <c r="I18" s="90"/>
      <c r="J18" s="90"/>
      <c r="K18" s="100" t="s">
        <v>549</v>
      </c>
    </row>
    <row r="19" ht="18" customHeight="1" spans="1:11">
      <c r="A19" s="89"/>
      <c r="B19" s="90"/>
      <c r="C19" s="90"/>
      <c r="D19" s="90"/>
      <c r="E19" s="91"/>
      <c r="F19" s="91"/>
      <c r="G19" s="91"/>
      <c r="H19" s="90"/>
      <c r="I19" s="90"/>
      <c r="J19" s="90"/>
      <c r="K19" s="100"/>
    </row>
    <row r="20" ht="18" customHeight="1" spans="1:11">
      <c r="A20" s="89"/>
      <c r="B20" s="90"/>
      <c r="C20" s="90"/>
      <c r="D20" s="90"/>
      <c r="E20" s="91"/>
      <c r="F20" s="91"/>
      <c r="G20" s="91"/>
      <c r="H20" s="90"/>
      <c r="I20" s="90"/>
      <c r="J20" s="90"/>
      <c r="K20" s="100"/>
    </row>
    <row r="21" ht="18" customHeight="1" spans="1:11">
      <c r="A21" s="89"/>
      <c r="B21" s="90"/>
      <c r="C21" s="90"/>
      <c r="D21" s="90"/>
      <c r="E21" s="91"/>
      <c r="F21" s="91"/>
      <c r="G21" s="91"/>
      <c r="H21" s="90"/>
      <c r="I21" s="90"/>
      <c r="J21" s="90"/>
      <c r="K21" s="100"/>
    </row>
    <row r="22" ht="18" customHeight="1" spans="1:11">
      <c r="A22" s="89"/>
      <c r="B22" s="90"/>
      <c r="C22" s="90"/>
      <c r="D22" s="90"/>
      <c r="E22" s="91"/>
      <c r="F22" s="91"/>
      <c r="G22" s="91"/>
      <c r="H22" s="90"/>
      <c r="I22" s="90"/>
      <c r="J22" s="90"/>
      <c r="K22" s="100"/>
    </row>
    <row r="23" ht="18" customHeight="1" spans="1:11">
      <c r="A23" s="89"/>
      <c r="B23" s="90"/>
      <c r="C23" s="90"/>
      <c r="D23" s="90"/>
      <c r="E23" s="91"/>
      <c r="F23" s="91"/>
      <c r="G23" s="91"/>
      <c r="H23" s="90"/>
      <c r="I23" s="90"/>
      <c r="J23" s="90"/>
      <c r="K23" s="100"/>
    </row>
    <row r="24" ht="18" customHeight="1" spans="1:11">
      <c r="A24" s="89"/>
      <c r="B24" s="90"/>
      <c r="C24" s="90"/>
      <c r="D24" s="90"/>
      <c r="E24" s="91"/>
      <c r="F24" s="91"/>
      <c r="G24" s="91"/>
      <c r="H24" s="90"/>
      <c r="I24" s="90"/>
      <c r="J24" s="90"/>
      <c r="K24" s="100"/>
    </row>
    <row r="25" ht="18" customHeight="1" spans="1:11">
      <c r="A25" s="89"/>
      <c r="B25" s="90"/>
      <c r="C25" s="90"/>
      <c r="D25" s="90"/>
      <c r="E25" s="91"/>
      <c r="F25" s="91"/>
      <c r="G25" s="91"/>
      <c r="H25" s="90"/>
      <c r="I25" s="90"/>
      <c r="J25" s="90"/>
      <c r="K25" s="100"/>
    </row>
    <row r="26" ht="18" customHeight="1" spans="1:11">
      <c r="A26" s="89"/>
      <c r="B26" s="90"/>
      <c r="C26" s="90"/>
      <c r="D26" s="90"/>
      <c r="E26" s="91"/>
      <c r="F26" s="91"/>
      <c r="G26" s="91"/>
      <c r="H26" s="90"/>
      <c r="I26" s="90"/>
      <c r="J26" s="90"/>
      <c r="K26" s="100"/>
    </row>
    <row r="27" ht="18" customHeight="1" spans="1:11">
      <c r="A27" s="89"/>
      <c r="B27" s="90"/>
      <c r="C27" s="90"/>
      <c r="D27" s="90"/>
      <c r="E27" s="91"/>
      <c r="F27" s="91"/>
      <c r="G27" s="91"/>
      <c r="H27" s="90"/>
      <c r="I27" s="90"/>
      <c r="J27" s="90"/>
      <c r="K27" s="100"/>
    </row>
    <row r="28" ht="18" customHeight="1" spans="1:11">
      <c r="A28" s="89"/>
      <c r="B28" s="90"/>
      <c r="C28" s="90"/>
      <c r="D28" s="90"/>
      <c r="E28" s="91"/>
      <c r="F28" s="91"/>
      <c r="G28" s="91"/>
      <c r="H28" s="90"/>
      <c r="I28" s="90"/>
      <c r="J28" s="90"/>
      <c r="K28" s="100"/>
    </row>
    <row r="29" ht="18" customHeight="1" spans="1:11">
      <c r="A29" s="89"/>
      <c r="B29" s="90"/>
      <c r="C29" s="90"/>
      <c r="D29" s="90"/>
      <c r="E29" s="91"/>
      <c r="F29" s="91"/>
      <c r="G29" s="91"/>
      <c r="H29" s="90"/>
      <c r="I29" s="90"/>
      <c r="J29" s="90"/>
      <c r="K29" s="100"/>
    </row>
    <row r="30" ht="18" customHeight="1" spans="1:11">
      <c r="A30" s="89"/>
      <c r="B30" s="90"/>
      <c r="C30" s="90"/>
      <c r="D30" s="90"/>
      <c r="E30" s="91"/>
      <c r="F30" s="91"/>
      <c r="G30" s="91"/>
      <c r="H30" s="90"/>
      <c r="I30" s="90"/>
      <c r="J30" s="90"/>
      <c r="K30" s="100"/>
    </row>
    <row r="31" ht="18" customHeight="1" spans="1:11">
      <c r="A31" s="89"/>
      <c r="B31" s="90"/>
      <c r="C31" s="90"/>
      <c r="D31" s="90"/>
      <c r="E31" s="91"/>
      <c r="F31" s="91"/>
      <c r="G31" s="91"/>
      <c r="H31" s="90"/>
      <c r="I31" s="90"/>
      <c r="J31" s="90"/>
      <c r="K31" s="100"/>
    </row>
    <row r="32" ht="18" customHeight="1" spans="1:11">
      <c r="A32" s="89"/>
      <c r="B32" s="90"/>
      <c r="C32" s="90"/>
      <c r="D32" s="90"/>
      <c r="E32" s="91"/>
      <c r="F32" s="91"/>
      <c r="G32" s="91"/>
      <c r="H32" s="90"/>
      <c r="I32" s="90"/>
      <c r="J32" s="90"/>
      <c r="K32" s="100"/>
    </row>
    <row r="33" ht="18" customHeight="1" spans="1:11">
      <c r="A33" s="89"/>
      <c r="B33" s="90"/>
      <c r="C33" s="90"/>
      <c r="D33" s="90"/>
      <c r="E33" s="91"/>
      <c r="F33" s="91"/>
      <c r="G33" s="91"/>
      <c r="H33" s="90"/>
      <c r="I33" s="90"/>
      <c r="J33" s="90"/>
      <c r="K33" s="100"/>
    </row>
    <row r="34" ht="18" customHeight="1" spans="1:11">
      <c r="A34" s="89"/>
      <c r="B34" s="90"/>
      <c r="C34" s="90"/>
      <c r="D34" s="90"/>
      <c r="E34" s="91"/>
      <c r="F34" s="91"/>
      <c r="G34" s="91"/>
      <c r="H34" s="90"/>
      <c r="I34" s="90"/>
      <c r="J34" s="90"/>
      <c r="K34" s="100"/>
    </row>
    <row r="35" ht="18" customHeight="1" spans="1:11">
      <c r="A35" s="89"/>
      <c r="B35" s="90"/>
      <c r="C35" s="90"/>
      <c r="D35" s="90"/>
      <c r="E35" s="91"/>
      <c r="F35" s="91"/>
      <c r="G35" s="91"/>
      <c r="H35" s="90"/>
      <c r="I35" s="90"/>
      <c r="J35" s="90"/>
      <c r="K35" s="100"/>
    </row>
    <row r="36" ht="18" customHeight="1" spans="1:11">
      <c r="A36" s="89"/>
      <c r="B36" s="90"/>
      <c r="C36" s="90"/>
      <c r="D36" s="90"/>
      <c r="E36" s="91"/>
      <c r="F36" s="91"/>
      <c r="G36" s="91"/>
      <c r="H36" s="90"/>
      <c r="I36" s="90"/>
      <c r="J36" s="90"/>
      <c r="K36" s="100"/>
    </row>
    <row r="37" ht="18" customHeight="1" spans="1:11">
      <c r="A37" s="89"/>
      <c r="B37" s="90"/>
      <c r="C37" s="90"/>
      <c r="D37" s="90"/>
      <c r="E37" s="91"/>
      <c r="F37" s="91"/>
      <c r="G37" s="91"/>
      <c r="H37" s="90"/>
      <c r="I37" s="90"/>
      <c r="J37" s="90"/>
      <c r="K37" s="100"/>
    </row>
    <row r="38" ht="18" customHeight="1" spans="1:11">
      <c r="A38" s="89"/>
      <c r="B38" s="90"/>
      <c r="C38" s="90"/>
      <c r="D38" s="90"/>
      <c r="E38" s="91"/>
      <c r="F38" s="91"/>
      <c r="G38" s="91"/>
      <c r="H38" s="90"/>
      <c r="I38" s="90"/>
      <c r="J38" s="90"/>
      <c r="K38" s="100"/>
    </row>
    <row r="39" ht="18" customHeight="1" spans="1:11">
      <c r="A39" s="89"/>
      <c r="B39" s="90"/>
      <c r="C39" s="90"/>
      <c r="D39" s="90"/>
      <c r="E39" s="91"/>
      <c r="F39" s="91"/>
      <c r="G39" s="91"/>
      <c r="H39" s="90"/>
      <c r="I39" s="90"/>
      <c r="J39" s="90"/>
      <c r="K39" s="100"/>
    </row>
    <row r="40" ht="18" customHeight="1" spans="1:11">
      <c r="A40" s="89"/>
      <c r="B40" s="90"/>
      <c r="C40" s="90"/>
      <c r="D40" s="90"/>
      <c r="E40" s="91"/>
      <c r="F40" s="91"/>
      <c r="G40" s="91"/>
      <c r="H40" s="90"/>
      <c r="I40" s="90"/>
      <c r="J40" s="90"/>
      <c r="K40" s="100"/>
    </row>
    <row r="41" ht="18" customHeight="1" spans="1:11">
      <c r="A41" s="89"/>
      <c r="B41" s="90"/>
      <c r="C41" s="90"/>
      <c r="D41" s="90"/>
      <c r="E41" s="91"/>
      <c r="F41" s="91"/>
      <c r="G41" s="91"/>
      <c r="H41" s="90"/>
      <c r="I41" s="90"/>
      <c r="J41" s="90"/>
      <c r="K41" s="100"/>
    </row>
    <row r="42" ht="18" customHeight="1" spans="1:11">
      <c r="A42" s="89"/>
      <c r="B42" s="90"/>
      <c r="C42" s="90"/>
      <c r="D42" s="90"/>
      <c r="E42" s="91"/>
      <c r="F42" s="91"/>
      <c r="G42" s="91"/>
      <c r="H42" s="90"/>
      <c r="I42" s="90"/>
      <c r="J42" s="90"/>
      <c r="K42" s="100"/>
    </row>
    <row r="43" ht="18" customHeight="1" spans="1:11">
      <c r="A43" s="89"/>
      <c r="B43" s="90"/>
      <c r="C43" s="90"/>
      <c r="D43" s="90"/>
      <c r="E43" s="91"/>
      <c r="F43" s="91"/>
      <c r="G43" s="91"/>
      <c r="H43" s="90"/>
      <c r="I43" s="90"/>
      <c r="J43" s="90"/>
      <c r="K43" s="100"/>
    </row>
    <row r="44" ht="18" customHeight="1" spans="1:11">
      <c r="A44" s="89"/>
      <c r="B44" s="90"/>
      <c r="C44" s="90"/>
      <c r="D44" s="90"/>
      <c r="E44" s="91"/>
      <c r="F44" s="91"/>
      <c r="G44" s="91"/>
      <c r="H44" s="90"/>
      <c r="I44" s="90"/>
      <c r="J44" s="90"/>
      <c r="K44" s="100"/>
    </row>
    <row r="45" ht="18" customHeight="1" spans="1:11">
      <c r="A45" s="89"/>
      <c r="B45" s="90"/>
      <c r="C45" s="90"/>
      <c r="D45" s="90"/>
      <c r="E45" s="91"/>
      <c r="F45" s="91"/>
      <c r="G45" s="91"/>
      <c r="H45" s="90"/>
      <c r="I45" s="90"/>
      <c r="J45" s="90"/>
      <c r="K45" s="100"/>
    </row>
    <row r="46" ht="18" customHeight="1" spans="1:11">
      <c r="A46" s="89"/>
      <c r="B46" s="90"/>
      <c r="C46" s="90"/>
      <c r="D46" s="90"/>
      <c r="E46" s="91"/>
      <c r="F46" s="91"/>
      <c r="G46" s="91"/>
      <c r="H46" s="90"/>
      <c r="I46" s="90"/>
      <c r="J46" s="90"/>
      <c r="K46" s="100"/>
    </row>
    <row r="47" ht="18" customHeight="1" spans="1:11">
      <c r="A47" s="93" t="s">
        <v>550</v>
      </c>
      <c r="B47" s="94"/>
      <c r="C47" s="95"/>
      <c r="D47" s="95"/>
      <c r="E47" s="95"/>
      <c r="F47" s="95"/>
      <c r="G47" s="101"/>
      <c r="H47" s="105"/>
      <c r="I47" s="105"/>
      <c r="J47" s="105"/>
      <c r="K47" s="107"/>
    </row>
    <row r="48" ht="18" customHeight="1" spans="1:11">
      <c r="A48" s="103" t="s">
        <v>544</v>
      </c>
      <c r="B48" s="103"/>
      <c r="C48" s="103"/>
      <c r="D48" s="103"/>
      <c r="E48" s="103"/>
      <c r="F48" s="106" t="s">
        <v>545</v>
      </c>
      <c r="G48" s="106"/>
      <c r="H48" s="106"/>
      <c r="I48" s="106"/>
      <c r="J48" s="106"/>
      <c r="K48" s="106"/>
    </row>
    <row r="49" ht="18" customHeight="1" spans="1:11">
      <c r="A49" s="103"/>
      <c r="B49" s="103"/>
      <c r="C49" s="103"/>
      <c r="D49" s="103"/>
      <c r="E49" s="103"/>
      <c r="F49" s="104"/>
      <c r="G49" s="104"/>
      <c r="H49" s="104"/>
      <c r="I49" s="104" t="s">
        <v>546</v>
      </c>
      <c r="J49" s="104"/>
      <c r="K49" s="104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6.75" defaultRowHeight="11.25" outlineLevelCol="6"/>
  <cols>
    <col min="1" max="1" width="8.375" style="81" customWidth="1"/>
    <col min="2" max="2" width="33" style="81" customWidth="1"/>
    <col min="3" max="3" width="8.625" style="81" customWidth="1"/>
    <col min="4" max="4" width="7.75" style="81" customWidth="1"/>
    <col min="5" max="5" width="7.375" style="81" customWidth="1"/>
    <col min="6" max="6" width="6.375" style="81" customWidth="1"/>
    <col min="7" max="7" width="15.25" style="81" customWidth="1"/>
    <col min="8" max="16384" width="6.75" style="81"/>
  </cols>
  <sheetData>
    <row r="1" ht="39.75" customHeight="1" spans="1:7">
      <c r="A1" s="82" t="s">
        <v>551</v>
      </c>
      <c r="B1" s="82"/>
      <c r="C1" s="82"/>
      <c r="D1" s="82"/>
      <c r="E1" s="82"/>
      <c r="F1" s="83"/>
      <c r="G1" s="83"/>
    </row>
    <row r="2" ht="28.5" customHeight="1" spans="1:7">
      <c r="A2" s="84" t="s">
        <v>273</v>
      </c>
      <c r="B2" s="84"/>
      <c r="C2" s="84"/>
      <c r="D2" s="84" t="s">
        <v>274</v>
      </c>
      <c r="E2" s="84"/>
      <c r="F2" s="85" t="s">
        <v>275</v>
      </c>
      <c r="G2" s="85"/>
    </row>
    <row r="3" ht="18.75" customHeight="1" spans="1:7">
      <c r="A3" s="86" t="s">
        <v>2</v>
      </c>
      <c r="B3" s="87" t="s">
        <v>40</v>
      </c>
      <c r="C3" s="87" t="s">
        <v>4</v>
      </c>
      <c r="D3" s="87"/>
      <c r="E3" s="87" t="s">
        <v>552</v>
      </c>
      <c r="F3" s="87"/>
      <c r="G3" s="88" t="s">
        <v>6</v>
      </c>
    </row>
    <row r="4" ht="18" customHeight="1" spans="1:7">
      <c r="A4" s="89" t="s">
        <v>44</v>
      </c>
      <c r="B4" s="90" t="s">
        <v>297</v>
      </c>
      <c r="C4" s="91" t="s">
        <v>553</v>
      </c>
      <c r="D4" s="91"/>
      <c r="E4" s="91"/>
      <c r="F4" s="91"/>
      <c r="G4" s="100" t="s">
        <v>554</v>
      </c>
    </row>
    <row r="5" ht="18" customHeight="1" spans="1:7">
      <c r="A5" s="89" t="s">
        <v>51</v>
      </c>
      <c r="B5" s="90" t="s">
        <v>7</v>
      </c>
      <c r="C5" s="91" t="s">
        <v>555</v>
      </c>
      <c r="D5" s="91"/>
      <c r="E5" s="91"/>
      <c r="F5" s="91"/>
      <c r="G5" s="100"/>
    </row>
    <row r="6" ht="18" customHeight="1" spans="1:7">
      <c r="A6" s="89" t="s">
        <v>291</v>
      </c>
      <c r="B6" s="90" t="s">
        <v>556</v>
      </c>
      <c r="C6" s="91" t="s">
        <v>557</v>
      </c>
      <c r="D6" s="91"/>
      <c r="E6" s="91"/>
      <c r="F6" s="91"/>
      <c r="G6" s="100" t="s">
        <v>558</v>
      </c>
    </row>
    <row r="7" ht="18" customHeight="1" spans="1:7">
      <c r="A7" s="89" t="s">
        <v>293</v>
      </c>
      <c r="B7" s="90" t="s">
        <v>559</v>
      </c>
      <c r="C7" s="91" t="s">
        <v>555</v>
      </c>
      <c r="D7" s="91"/>
      <c r="E7" s="91"/>
      <c r="F7" s="91"/>
      <c r="G7" s="100" t="s">
        <v>560</v>
      </c>
    </row>
    <row r="8" ht="18" customHeight="1" spans="1:7">
      <c r="A8" s="89" t="s">
        <v>56</v>
      </c>
      <c r="B8" s="90" t="s">
        <v>300</v>
      </c>
      <c r="C8" s="91"/>
      <c r="D8" s="91"/>
      <c r="E8" s="91"/>
      <c r="F8" s="91"/>
      <c r="G8" s="100" t="s">
        <v>561</v>
      </c>
    </row>
    <row r="9" ht="18" customHeight="1" spans="1:7">
      <c r="A9" s="89" t="s">
        <v>61</v>
      </c>
      <c r="B9" s="90" t="s">
        <v>302</v>
      </c>
      <c r="C9" s="91"/>
      <c r="D9" s="91"/>
      <c r="E9" s="91"/>
      <c r="F9" s="91"/>
      <c r="G9" s="100" t="s">
        <v>562</v>
      </c>
    </row>
    <row r="10" ht="18" customHeight="1" spans="1:7">
      <c r="A10" s="89" t="s">
        <v>66</v>
      </c>
      <c r="B10" s="90" t="s">
        <v>304</v>
      </c>
      <c r="C10" s="91"/>
      <c r="D10" s="91"/>
      <c r="E10" s="91"/>
      <c r="F10" s="91"/>
      <c r="G10" s="100"/>
    </row>
    <row r="11" ht="18" customHeight="1" spans="1:7">
      <c r="A11" s="89" t="s">
        <v>127</v>
      </c>
      <c r="B11" s="90" t="s">
        <v>306</v>
      </c>
      <c r="C11" s="91"/>
      <c r="D11" s="91"/>
      <c r="E11" s="91"/>
      <c r="F11" s="91"/>
      <c r="G11" s="100"/>
    </row>
    <row r="12" ht="18" customHeight="1" spans="1:7">
      <c r="A12" s="89" t="s">
        <v>131</v>
      </c>
      <c r="B12" s="90" t="s">
        <v>308</v>
      </c>
      <c r="C12" s="91"/>
      <c r="D12" s="91"/>
      <c r="E12" s="91"/>
      <c r="F12" s="91"/>
      <c r="G12" s="100"/>
    </row>
    <row r="13" ht="18" customHeight="1" spans="1:7">
      <c r="A13" s="89" t="s">
        <v>135</v>
      </c>
      <c r="B13" s="90" t="s">
        <v>312</v>
      </c>
      <c r="C13" s="91"/>
      <c r="D13" s="91"/>
      <c r="E13" s="91"/>
      <c r="F13" s="91"/>
      <c r="G13" s="100"/>
    </row>
    <row r="14" ht="18" customHeight="1" spans="1:7">
      <c r="A14" s="89" t="s">
        <v>139</v>
      </c>
      <c r="B14" s="90" t="s">
        <v>310</v>
      </c>
      <c r="C14" s="91"/>
      <c r="D14" s="91"/>
      <c r="E14" s="91"/>
      <c r="F14" s="91"/>
      <c r="G14" s="100"/>
    </row>
    <row r="15" ht="18" customHeight="1" spans="1:7">
      <c r="A15" s="89" t="s">
        <v>143</v>
      </c>
      <c r="B15" s="90" t="s">
        <v>314</v>
      </c>
      <c r="C15" s="91"/>
      <c r="D15" s="91"/>
      <c r="E15" s="91"/>
      <c r="F15" s="91"/>
      <c r="G15" s="100"/>
    </row>
    <row r="16" ht="18" customHeight="1" spans="1:7">
      <c r="A16" s="89"/>
      <c r="B16" s="90"/>
      <c r="C16" s="91"/>
      <c r="D16" s="91"/>
      <c r="E16" s="91"/>
      <c r="F16" s="91"/>
      <c r="G16" s="100"/>
    </row>
    <row r="17" ht="18" customHeight="1" spans="1:7">
      <c r="A17" s="89"/>
      <c r="B17" s="90"/>
      <c r="C17" s="91"/>
      <c r="D17" s="91"/>
      <c r="E17" s="91"/>
      <c r="F17" s="91"/>
      <c r="G17" s="100"/>
    </row>
    <row r="18" ht="18" customHeight="1" spans="1:7">
      <c r="A18" s="89"/>
      <c r="B18" s="90"/>
      <c r="C18" s="91"/>
      <c r="D18" s="91"/>
      <c r="E18" s="91"/>
      <c r="F18" s="91"/>
      <c r="G18" s="100"/>
    </row>
    <row r="19" ht="18" customHeight="1" spans="1:7">
      <c r="A19" s="89"/>
      <c r="B19" s="90"/>
      <c r="C19" s="91"/>
      <c r="D19" s="91"/>
      <c r="E19" s="91"/>
      <c r="F19" s="91"/>
      <c r="G19" s="100"/>
    </row>
    <row r="20" ht="18" customHeight="1" spans="1:7">
      <c r="A20" s="89"/>
      <c r="B20" s="90"/>
      <c r="C20" s="91"/>
      <c r="D20" s="91"/>
      <c r="E20" s="91"/>
      <c r="F20" s="91"/>
      <c r="G20" s="100"/>
    </row>
    <row r="21" ht="18" customHeight="1" spans="1:7">
      <c r="A21" s="89"/>
      <c r="B21" s="90"/>
      <c r="C21" s="91"/>
      <c r="D21" s="91"/>
      <c r="E21" s="91"/>
      <c r="F21" s="91"/>
      <c r="G21" s="100"/>
    </row>
    <row r="22" ht="18" customHeight="1" spans="1:7">
      <c r="A22" s="89"/>
      <c r="B22" s="90"/>
      <c r="C22" s="91"/>
      <c r="D22" s="91"/>
      <c r="E22" s="91"/>
      <c r="F22" s="91"/>
      <c r="G22" s="100"/>
    </row>
    <row r="23" ht="18" customHeight="1" spans="1:7">
      <c r="A23" s="89"/>
      <c r="B23" s="90"/>
      <c r="C23" s="91"/>
      <c r="D23" s="91"/>
      <c r="E23" s="91"/>
      <c r="F23" s="91"/>
      <c r="G23" s="100"/>
    </row>
    <row r="24" ht="18" customHeight="1" spans="1:7">
      <c r="A24" s="89"/>
      <c r="B24" s="90"/>
      <c r="C24" s="91"/>
      <c r="D24" s="91"/>
      <c r="E24" s="91"/>
      <c r="F24" s="91"/>
      <c r="G24" s="100"/>
    </row>
    <row r="25" ht="18" customHeight="1" spans="1:7">
      <c r="A25" s="89"/>
      <c r="B25" s="90"/>
      <c r="C25" s="91"/>
      <c r="D25" s="91"/>
      <c r="E25" s="91"/>
      <c r="F25" s="91"/>
      <c r="G25" s="100"/>
    </row>
    <row r="26" ht="18" customHeight="1" spans="1:7">
      <c r="A26" s="89"/>
      <c r="B26" s="90"/>
      <c r="C26" s="91"/>
      <c r="D26" s="91"/>
      <c r="E26" s="91"/>
      <c r="F26" s="91"/>
      <c r="G26" s="100"/>
    </row>
    <row r="27" ht="18" customHeight="1" spans="1:7">
      <c r="A27" s="89"/>
      <c r="B27" s="90"/>
      <c r="C27" s="91"/>
      <c r="D27" s="91"/>
      <c r="E27" s="91"/>
      <c r="F27" s="91"/>
      <c r="G27" s="100"/>
    </row>
    <row r="28" ht="18" customHeight="1" spans="1:7">
      <c r="A28" s="89"/>
      <c r="B28" s="90"/>
      <c r="C28" s="91"/>
      <c r="D28" s="91"/>
      <c r="E28" s="91"/>
      <c r="F28" s="91"/>
      <c r="G28" s="100"/>
    </row>
    <row r="29" ht="18" customHeight="1" spans="1:7">
      <c r="A29" s="89"/>
      <c r="B29" s="90"/>
      <c r="C29" s="91"/>
      <c r="D29" s="91"/>
      <c r="E29" s="91"/>
      <c r="F29" s="91"/>
      <c r="G29" s="100"/>
    </row>
    <row r="30" ht="18" customHeight="1" spans="1:7">
      <c r="A30" s="89"/>
      <c r="B30" s="90"/>
      <c r="C30" s="91"/>
      <c r="D30" s="91"/>
      <c r="E30" s="91"/>
      <c r="F30" s="91"/>
      <c r="G30" s="100"/>
    </row>
    <row r="31" ht="18" customHeight="1" spans="1:7">
      <c r="A31" s="89"/>
      <c r="B31" s="90"/>
      <c r="C31" s="91"/>
      <c r="D31" s="91"/>
      <c r="E31" s="91"/>
      <c r="F31" s="91"/>
      <c r="G31" s="100"/>
    </row>
    <row r="32" ht="18" customHeight="1" spans="1:7">
      <c r="A32" s="89"/>
      <c r="B32" s="90"/>
      <c r="C32" s="91"/>
      <c r="D32" s="91"/>
      <c r="E32" s="91"/>
      <c r="F32" s="91"/>
      <c r="G32" s="100"/>
    </row>
    <row r="33" ht="18" customHeight="1" spans="1:7">
      <c r="A33" s="89"/>
      <c r="B33" s="90"/>
      <c r="C33" s="91"/>
      <c r="D33" s="91"/>
      <c r="E33" s="91"/>
      <c r="F33" s="91"/>
      <c r="G33" s="100"/>
    </row>
    <row r="34" ht="18" customHeight="1" spans="1:7">
      <c r="A34" s="89"/>
      <c r="B34" s="90"/>
      <c r="C34" s="91"/>
      <c r="D34" s="91"/>
      <c r="E34" s="91"/>
      <c r="F34" s="91"/>
      <c r="G34" s="100"/>
    </row>
    <row r="35" ht="18" customHeight="1" spans="1:7">
      <c r="A35" s="89"/>
      <c r="B35" s="90"/>
      <c r="C35" s="91"/>
      <c r="D35" s="91"/>
      <c r="E35" s="91"/>
      <c r="F35" s="91"/>
      <c r="G35" s="100"/>
    </row>
    <row r="36" ht="18" customHeight="1" spans="1:7">
      <c r="A36" s="93" t="s">
        <v>550</v>
      </c>
      <c r="B36" s="95"/>
      <c r="C36" s="101"/>
      <c r="D36" s="101"/>
      <c r="E36" s="101"/>
      <c r="F36" s="101"/>
      <c r="G36" s="102" t="s">
        <v>557</v>
      </c>
    </row>
    <row r="37" ht="18" customHeight="1" spans="1:7">
      <c r="A37" s="103" t="s">
        <v>563</v>
      </c>
      <c r="B37" s="103"/>
      <c r="C37" s="103"/>
      <c r="D37" s="103"/>
      <c r="E37" s="103"/>
      <c r="F37" s="103"/>
      <c r="G37" s="103"/>
    </row>
    <row r="38" ht="18" customHeight="1" spans="1:7">
      <c r="A38" s="103"/>
      <c r="B38" s="103"/>
      <c r="C38" s="103"/>
      <c r="D38" s="103"/>
      <c r="E38" s="103"/>
      <c r="F38" s="104" t="s">
        <v>564</v>
      </c>
      <c r="G38" s="104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6.75" defaultRowHeight="11.25" outlineLevelCol="6"/>
  <cols>
    <col min="1" max="1" width="7.25" style="81" customWidth="1"/>
    <col min="2" max="2" width="20.25" style="81" customWidth="1"/>
    <col min="3" max="3" width="22.5" style="81" customWidth="1"/>
    <col min="4" max="4" width="14.875" style="81" customWidth="1"/>
    <col min="5" max="5" width="0.25" style="81" customWidth="1"/>
    <col min="6" max="6" width="9" style="81" customWidth="1"/>
    <col min="7" max="7" width="12.625" style="81" customWidth="1"/>
    <col min="8" max="16384" width="6.75" style="81"/>
  </cols>
  <sheetData>
    <row r="1" ht="39.75" customHeight="1" spans="1:7">
      <c r="A1" s="82" t="s">
        <v>565</v>
      </c>
      <c r="B1" s="82"/>
      <c r="C1" s="82"/>
      <c r="D1" s="82"/>
      <c r="E1" s="82"/>
      <c r="F1" s="83"/>
      <c r="G1" s="83"/>
    </row>
    <row r="2" ht="28.5" customHeight="1" spans="1:7">
      <c r="A2" s="84" t="s">
        <v>273</v>
      </c>
      <c r="B2" s="84"/>
      <c r="C2" s="84"/>
      <c r="D2" s="84" t="s">
        <v>274</v>
      </c>
      <c r="E2" s="84"/>
      <c r="F2" s="85" t="s">
        <v>275</v>
      </c>
      <c r="G2" s="85"/>
    </row>
    <row r="3" ht="28.5" customHeight="1" spans="1:7">
      <c r="A3" s="86" t="s">
        <v>2</v>
      </c>
      <c r="B3" s="87" t="s">
        <v>40</v>
      </c>
      <c r="C3" s="87" t="s">
        <v>511</v>
      </c>
      <c r="D3" s="87" t="s">
        <v>566</v>
      </c>
      <c r="E3" s="87" t="s">
        <v>567</v>
      </c>
      <c r="F3" s="87"/>
      <c r="G3" s="88" t="s">
        <v>568</v>
      </c>
    </row>
    <row r="4" ht="28.5" customHeight="1" spans="1:7">
      <c r="A4" s="89" t="s">
        <v>44</v>
      </c>
      <c r="B4" s="90" t="s">
        <v>316</v>
      </c>
      <c r="C4" s="90" t="s">
        <v>569</v>
      </c>
      <c r="D4" s="91"/>
      <c r="E4" s="91" t="s">
        <v>139</v>
      </c>
      <c r="F4" s="91"/>
      <c r="G4" s="92"/>
    </row>
    <row r="5" ht="18" customHeight="1" spans="1:7">
      <c r="A5" s="89"/>
      <c r="B5" s="90"/>
      <c r="C5" s="90"/>
      <c r="D5" s="91"/>
      <c r="E5" s="91"/>
      <c r="F5" s="91"/>
      <c r="G5" s="92"/>
    </row>
    <row r="6" ht="18" customHeight="1" spans="1:7">
      <c r="A6" s="89"/>
      <c r="B6" s="90"/>
      <c r="C6" s="90"/>
      <c r="D6" s="91"/>
      <c r="E6" s="91"/>
      <c r="F6" s="91"/>
      <c r="G6" s="92"/>
    </row>
    <row r="7" ht="18" customHeight="1" spans="1:7">
      <c r="A7" s="89"/>
      <c r="B7" s="90"/>
      <c r="C7" s="90"/>
      <c r="D7" s="91"/>
      <c r="E7" s="91"/>
      <c r="F7" s="91"/>
      <c r="G7" s="92"/>
    </row>
    <row r="8" ht="18" customHeight="1" spans="1:7">
      <c r="A8" s="89"/>
      <c r="B8" s="90"/>
      <c r="C8" s="90"/>
      <c r="D8" s="91"/>
      <c r="E8" s="91"/>
      <c r="F8" s="91"/>
      <c r="G8" s="92"/>
    </row>
    <row r="9" ht="18" customHeight="1" spans="1:7">
      <c r="A9" s="89"/>
      <c r="B9" s="90"/>
      <c r="C9" s="90"/>
      <c r="D9" s="91"/>
      <c r="E9" s="91"/>
      <c r="F9" s="91"/>
      <c r="G9" s="92"/>
    </row>
    <row r="10" ht="18" customHeight="1" spans="1:7">
      <c r="A10" s="89"/>
      <c r="B10" s="90"/>
      <c r="C10" s="90"/>
      <c r="D10" s="91"/>
      <c r="E10" s="91"/>
      <c r="F10" s="91"/>
      <c r="G10" s="92"/>
    </row>
    <row r="11" ht="18" customHeight="1" spans="1:7">
      <c r="A11" s="89"/>
      <c r="B11" s="90"/>
      <c r="C11" s="90"/>
      <c r="D11" s="91"/>
      <c r="E11" s="91"/>
      <c r="F11" s="91"/>
      <c r="G11" s="92"/>
    </row>
    <row r="12" ht="18" customHeight="1" spans="1:7">
      <c r="A12" s="89"/>
      <c r="B12" s="90"/>
      <c r="C12" s="90"/>
      <c r="D12" s="91"/>
      <c r="E12" s="91"/>
      <c r="F12" s="91"/>
      <c r="G12" s="92"/>
    </row>
    <row r="13" ht="18" customHeight="1" spans="1:7">
      <c r="A13" s="89"/>
      <c r="B13" s="90"/>
      <c r="C13" s="90"/>
      <c r="D13" s="91"/>
      <c r="E13" s="91"/>
      <c r="F13" s="91"/>
      <c r="G13" s="92"/>
    </row>
    <row r="14" ht="18" customHeight="1" spans="1:7">
      <c r="A14" s="89"/>
      <c r="B14" s="90"/>
      <c r="C14" s="90"/>
      <c r="D14" s="91"/>
      <c r="E14" s="91"/>
      <c r="F14" s="91"/>
      <c r="G14" s="92"/>
    </row>
    <row r="15" ht="18" customHeight="1" spans="1:7">
      <c r="A15" s="89"/>
      <c r="B15" s="90"/>
      <c r="C15" s="90"/>
      <c r="D15" s="91"/>
      <c r="E15" s="91"/>
      <c r="F15" s="91"/>
      <c r="G15" s="92"/>
    </row>
    <row r="16" ht="18" customHeight="1" spans="1:7">
      <c r="A16" s="89"/>
      <c r="B16" s="90"/>
      <c r="C16" s="90"/>
      <c r="D16" s="91"/>
      <c r="E16" s="91"/>
      <c r="F16" s="91"/>
      <c r="G16" s="92"/>
    </row>
    <row r="17" ht="18" customHeight="1" spans="1:7">
      <c r="A17" s="89"/>
      <c r="B17" s="90"/>
      <c r="C17" s="90"/>
      <c r="D17" s="91"/>
      <c r="E17" s="91"/>
      <c r="F17" s="91"/>
      <c r="G17" s="92"/>
    </row>
    <row r="18" ht="18" customHeight="1" spans="1:7">
      <c r="A18" s="89"/>
      <c r="B18" s="90"/>
      <c r="C18" s="90"/>
      <c r="D18" s="91"/>
      <c r="E18" s="91"/>
      <c r="F18" s="91"/>
      <c r="G18" s="92"/>
    </row>
    <row r="19" ht="18" customHeight="1" spans="1:7">
      <c r="A19" s="89"/>
      <c r="B19" s="90"/>
      <c r="C19" s="90"/>
      <c r="D19" s="91"/>
      <c r="E19" s="91"/>
      <c r="F19" s="91"/>
      <c r="G19" s="92"/>
    </row>
    <row r="20" ht="18" customHeight="1" spans="1:7">
      <c r="A20" s="89"/>
      <c r="B20" s="90"/>
      <c r="C20" s="90"/>
      <c r="D20" s="91"/>
      <c r="E20" s="91"/>
      <c r="F20" s="91"/>
      <c r="G20" s="92"/>
    </row>
    <row r="21" ht="18" customHeight="1" spans="1:7">
      <c r="A21" s="89"/>
      <c r="B21" s="90"/>
      <c r="C21" s="90"/>
      <c r="D21" s="91"/>
      <c r="E21" s="91"/>
      <c r="F21" s="91"/>
      <c r="G21" s="92"/>
    </row>
    <row r="22" ht="18" customHeight="1" spans="1:7">
      <c r="A22" s="89"/>
      <c r="B22" s="90"/>
      <c r="C22" s="90"/>
      <c r="D22" s="91"/>
      <c r="E22" s="91"/>
      <c r="F22" s="91"/>
      <c r="G22" s="92"/>
    </row>
    <row r="23" ht="18" customHeight="1" spans="1:7">
      <c r="A23" s="89"/>
      <c r="B23" s="90"/>
      <c r="C23" s="90"/>
      <c r="D23" s="91"/>
      <c r="E23" s="91"/>
      <c r="F23" s="91"/>
      <c r="G23" s="92"/>
    </row>
    <row r="24" ht="18" customHeight="1" spans="1:7">
      <c r="A24" s="89"/>
      <c r="B24" s="90"/>
      <c r="C24" s="90"/>
      <c r="D24" s="91"/>
      <c r="E24" s="91"/>
      <c r="F24" s="91"/>
      <c r="G24" s="92"/>
    </row>
    <row r="25" ht="18" customHeight="1" spans="1:7">
      <c r="A25" s="89"/>
      <c r="B25" s="90"/>
      <c r="C25" s="90"/>
      <c r="D25" s="91"/>
      <c r="E25" s="91"/>
      <c r="F25" s="91"/>
      <c r="G25" s="92"/>
    </row>
    <row r="26" ht="18" customHeight="1" spans="1:7">
      <c r="A26" s="89"/>
      <c r="B26" s="90"/>
      <c r="C26" s="90"/>
      <c r="D26" s="91"/>
      <c r="E26" s="91"/>
      <c r="F26" s="91"/>
      <c r="G26" s="92"/>
    </row>
    <row r="27" ht="18" customHeight="1" spans="1:7">
      <c r="A27" s="89"/>
      <c r="B27" s="90"/>
      <c r="C27" s="90"/>
      <c r="D27" s="91"/>
      <c r="E27" s="91"/>
      <c r="F27" s="91"/>
      <c r="G27" s="92"/>
    </row>
    <row r="28" ht="18" customHeight="1" spans="1:7">
      <c r="A28" s="89"/>
      <c r="B28" s="90"/>
      <c r="C28" s="90"/>
      <c r="D28" s="91"/>
      <c r="E28" s="91"/>
      <c r="F28" s="91"/>
      <c r="G28" s="92"/>
    </row>
    <row r="29" ht="18" customHeight="1" spans="1:7">
      <c r="A29" s="89"/>
      <c r="B29" s="90"/>
      <c r="C29" s="90"/>
      <c r="D29" s="91"/>
      <c r="E29" s="91"/>
      <c r="F29" s="91"/>
      <c r="G29" s="92"/>
    </row>
    <row r="30" ht="18" customHeight="1" spans="1:7">
      <c r="A30" s="89"/>
      <c r="B30" s="90"/>
      <c r="C30" s="90"/>
      <c r="D30" s="91"/>
      <c r="E30" s="91"/>
      <c r="F30" s="91"/>
      <c r="G30" s="92"/>
    </row>
    <row r="31" ht="18" customHeight="1" spans="1:7">
      <c r="A31" s="89"/>
      <c r="B31" s="90"/>
      <c r="C31" s="90"/>
      <c r="D31" s="91"/>
      <c r="E31" s="91"/>
      <c r="F31" s="91"/>
      <c r="G31" s="92"/>
    </row>
    <row r="32" ht="18" customHeight="1" spans="1:7">
      <c r="A32" s="89"/>
      <c r="B32" s="90"/>
      <c r="C32" s="90"/>
      <c r="D32" s="91"/>
      <c r="E32" s="91"/>
      <c r="F32" s="91"/>
      <c r="G32" s="92"/>
    </row>
    <row r="33" ht="18" customHeight="1" spans="1:7">
      <c r="A33" s="89"/>
      <c r="B33" s="90"/>
      <c r="C33" s="90"/>
      <c r="D33" s="91"/>
      <c r="E33" s="91"/>
      <c r="F33" s="91"/>
      <c r="G33" s="92"/>
    </row>
    <row r="34" ht="18" customHeight="1" spans="1:7">
      <c r="A34" s="89"/>
      <c r="B34" s="90"/>
      <c r="C34" s="90"/>
      <c r="D34" s="91"/>
      <c r="E34" s="91"/>
      <c r="F34" s="91"/>
      <c r="G34" s="92"/>
    </row>
    <row r="35" ht="18" customHeight="1" spans="1:7">
      <c r="A35" s="93" t="s">
        <v>550</v>
      </c>
      <c r="B35" s="94"/>
      <c r="C35" s="95"/>
      <c r="D35" s="95"/>
      <c r="E35" s="95"/>
      <c r="F35" s="95"/>
      <c r="G35" s="96"/>
    </row>
    <row r="36" ht="18" customHeight="1" spans="1:7">
      <c r="A36" s="97" t="s">
        <v>570</v>
      </c>
      <c r="B36" s="97"/>
      <c r="C36" s="97"/>
      <c r="D36" s="98" t="s">
        <v>545</v>
      </c>
      <c r="E36" s="98"/>
      <c r="F36" s="98"/>
      <c r="G36" s="98"/>
    </row>
    <row r="37" ht="18" customHeight="1" spans="1:7">
      <c r="A37" s="97"/>
      <c r="B37" s="97"/>
      <c r="C37" s="97"/>
      <c r="D37" s="98"/>
      <c r="E37" s="98"/>
      <c r="F37" s="99" t="s">
        <v>571</v>
      </c>
      <c r="G37" s="99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abSelected="1" workbookViewId="0">
      <selection activeCell="L22" sqref="L22"/>
    </sheetView>
  </sheetViews>
  <sheetFormatPr defaultColWidth="6.75" defaultRowHeight="11.25" outlineLevelCol="5"/>
  <cols>
    <col min="1" max="1" width="10.5" style="81" customWidth="1"/>
    <col min="2" max="2" width="39.5" style="81" customWidth="1"/>
    <col min="3" max="3" width="1" style="81" customWidth="1"/>
    <col min="4" max="4" width="14.125" style="81" customWidth="1"/>
    <col min="5" max="5" width="6.5" style="81" customWidth="1"/>
    <col min="6" max="6" width="15.125" style="81" customWidth="1"/>
    <col min="7" max="16384" width="6.75" style="81"/>
  </cols>
  <sheetData>
    <row r="1" ht="39.75" customHeight="1" spans="1:6">
      <c r="A1" s="82" t="s">
        <v>272</v>
      </c>
      <c r="B1" s="82"/>
      <c r="C1" s="82"/>
      <c r="D1" s="82"/>
      <c r="E1" s="83"/>
      <c r="F1" s="83"/>
    </row>
    <row r="2" ht="28.5" customHeight="1" spans="1:6">
      <c r="A2" s="84" t="s">
        <v>572</v>
      </c>
      <c r="B2" s="84"/>
      <c r="C2" s="84" t="s">
        <v>274</v>
      </c>
      <c r="D2" s="84"/>
      <c r="E2" s="85" t="s">
        <v>275</v>
      </c>
      <c r="F2" s="85"/>
    </row>
    <row r="3" ht="18.75" customHeight="1" spans="1:6">
      <c r="A3" s="86" t="s">
        <v>2</v>
      </c>
      <c r="B3" s="87" t="s">
        <v>276</v>
      </c>
      <c r="C3" s="87"/>
      <c r="D3" s="87" t="s">
        <v>277</v>
      </c>
      <c r="E3" s="87"/>
      <c r="F3" s="88" t="s">
        <v>278</v>
      </c>
    </row>
    <row r="4" ht="18" customHeight="1" spans="1:6">
      <c r="A4" s="89" t="s">
        <v>44</v>
      </c>
      <c r="B4" s="90" t="s">
        <v>279</v>
      </c>
      <c r="C4" s="90"/>
      <c r="D4" s="91"/>
      <c r="E4" s="91"/>
      <c r="F4" s="92"/>
    </row>
    <row r="5" ht="18" customHeight="1" spans="1:6">
      <c r="A5" s="89" t="s">
        <v>280</v>
      </c>
      <c r="B5" s="90" t="s">
        <v>281</v>
      </c>
      <c r="C5" s="90"/>
      <c r="D5" s="91"/>
      <c r="E5" s="91"/>
      <c r="F5" s="92"/>
    </row>
    <row r="6" ht="18" customHeight="1" spans="1:6">
      <c r="A6" s="89" t="s">
        <v>282</v>
      </c>
      <c r="B6" s="90" t="s">
        <v>283</v>
      </c>
      <c r="C6" s="90"/>
      <c r="D6" s="91"/>
      <c r="E6" s="91"/>
      <c r="F6" s="92"/>
    </row>
    <row r="7" ht="18" customHeight="1" spans="1:6">
      <c r="A7" s="89" t="s">
        <v>284</v>
      </c>
      <c r="B7" s="90" t="s">
        <v>285</v>
      </c>
      <c r="C7" s="90"/>
      <c r="D7" s="91"/>
      <c r="E7" s="91"/>
      <c r="F7" s="92"/>
    </row>
    <row r="8" ht="18" customHeight="1" spans="1:6">
      <c r="A8" s="89" t="s">
        <v>51</v>
      </c>
      <c r="B8" s="90" t="s">
        <v>290</v>
      </c>
      <c r="C8" s="90"/>
      <c r="D8" s="91"/>
      <c r="E8" s="91"/>
      <c r="F8" s="92"/>
    </row>
    <row r="9" ht="18" customHeight="1" spans="1:6">
      <c r="A9" s="89" t="s">
        <v>291</v>
      </c>
      <c r="B9" s="90" t="s">
        <v>292</v>
      </c>
      <c r="C9" s="90"/>
      <c r="D9" s="91"/>
      <c r="E9" s="91"/>
      <c r="F9" s="92"/>
    </row>
    <row r="10" ht="18" customHeight="1" spans="1:6">
      <c r="A10" s="89" t="s">
        <v>293</v>
      </c>
      <c r="B10" s="90" t="s">
        <v>294</v>
      </c>
      <c r="C10" s="90"/>
      <c r="D10" s="91"/>
      <c r="E10" s="91"/>
      <c r="F10" s="92"/>
    </row>
    <row r="11" ht="18" customHeight="1" spans="1:6">
      <c r="A11" s="89" t="s">
        <v>56</v>
      </c>
      <c r="B11" s="90" t="s">
        <v>295</v>
      </c>
      <c r="C11" s="90"/>
      <c r="D11" s="91"/>
      <c r="E11" s="91"/>
      <c r="F11" s="92"/>
    </row>
    <row r="12" ht="18" customHeight="1" spans="1:6">
      <c r="A12" s="89" t="s">
        <v>296</v>
      </c>
      <c r="B12" s="90" t="s">
        <v>297</v>
      </c>
      <c r="C12" s="90"/>
      <c r="D12" s="91"/>
      <c r="E12" s="91"/>
      <c r="F12" s="92"/>
    </row>
    <row r="13" ht="18" customHeight="1" spans="1:6">
      <c r="A13" s="89" t="s">
        <v>298</v>
      </c>
      <c r="B13" s="90" t="s">
        <v>7</v>
      </c>
      <c r="C13" s="90"/>
      <c r="D13" s="91"/>
      <c r="E13" s="91"/>
      <c r="F13" s="92"/>
    </row>
    <row r="14" ht="18" customHeight="1" spans="1:6">
      <c r="A14" s="89" t="s">
        <v>299</v>
      </c>
      <c r="B14" s="90" t="s">
        <v>300</v>
      </c>
      <c r="C14" s="90"/>
      <c r="D14" s="91"/>
      <c r="E14" s="91"/>
      <c r="F14" s="92"/>
    </row>
    <row r="15" ht="18" customHeight="1" spans="1:6">
      <c r="A15" s="89" t="s">
        <v>301</v>
      </c>
      <c r="B15" s="90" t="s">
        <v>302</v>
      </c>
      <c r="C15" s="90"/>
      <c r="D15" s="91"/>
      <c r="E15" s="91"/>
      <c r="F15" s="92"/>
    </row>
    <row r="16" ht="18" customHeight="1" spans="1:6">
      <c r="A16" s="89" t="s">
        <v>303</v>
      </c>
      <c r="B16" s="90" t="s">
        <v>304</v>
      </c>
      <c r="C16" s="90"/>
      <c r="D16" s="91"/>
      <c r="E16" s="91"/>
      <c r="F16" s="92"/>
    </row>
    <row r="17" ht="18" customHeight="1" spans="1:6">
      <c r="A17" s="89" t="s">
        <v>305</v>
      </c>
      <c r="B17" s="90" t="s">
        <v>306</v>
      </c>
      <c r="C17" s="90"/>
      <c r="D17" s="91"/>
      <c r="E17" s="91"/>
      <c r="F17" s="92"/>
    </row>
    <row r="18" ht="18" customHeight="1" spans="1:6">
      <c r="A18" s="89" t="s">
        <v>307</v>
      </c>
      <c r="B18" s="90" t="s">
        <v>308</v>
      </c>
      <c r="C18" s="90"/>
      <c r="D18" s="91"/>
      <c r="E18" s="91"/>
      <c r="F18" s="92"/>
    </row>
    <row r="19" ht="18" customHeight="1" spans="1:6">
      <c r="A19" s="89" t="s">
        <v>309</v>
      </c>
      <c r="B19" s="90" t="s">
        <v>310</v>
      </c>
      <c r="C19" s="90"/>
      <c r="D19" s="91"/>
      <c r="E19" s="91"/>
      <c r="F19" s="92"/>
    </row>
    <row r="20" ht="18" customHeight="1" spans="1:6">
      <c r="A20" s="89" t="s">
        <v>311</v>
      </c>
      <c r="B20" s="90" t="s">
        <v>312</v>
      </c>
      <c r="C20" s="90"/>
      <c r="D20" s="91"/>
      <c r="E20" s="91"/>
      <c r="F20" s="92"/>
    </row>
    <row r="21" ht="18" customHeight="1" spans="1:6">
      <c r="A21" s="89" t="s">
        <v>313</v>
      </c>
      <c r="B21" s="90" t="s">
        <v>314</v>
      </c>
      <c r="C21" s="90"/>
      <c r="D21" s="91"/>
      <c r="E21" s="91"/>
      <c r="F21" s="92"/>
    </row>
    <row r="22" ht="18" customHeight="1" spans="1:6">
      <c r="A22" s="89" t="s">
        <v>61</v>
      </c>
      <c r="B22" s="90" t="s">
        <v>315</v>
      </c>
      <c r="C22" s="90"/>
      <c r="D22" s="91"/>
      <c r="E22" s="91"/>
      <c r="F22" s="92"/>
    </row>
    <row r="23" ht="18" customHeight="1" spans="1:6">
      <c r="A23" s="89" t="s">
        <v>66</v>
      </c>
      <c r="B23" s="90" t="s">
        <v>316</v>
      </c>
      <c r="C23" s="90"/>
      <c r="D23" s="91"/>
      <c r="E23" s="91"/>
      <c r="F23" s="92"/>
    </row>
    <row r="24" ht="18" customHeight="1" spans="1:6">
      <c r="A24" s="89" t="s">
        <v>127</v>
      </c>
      <c r="B24" s="90" t="s">
        <v>317</v>
      </c>
      <c r="C24" s="90"/>
      <c r="D24" s="91"/>
      <c r="E24" s="91"/>
      <c r="F24" s="92"/>
    </row>
    <row r="25" ht="18" customHeight="1" spans="1:6">
      <c r="A25" s="89" t="s">
        <v>131</v>
      </c>
      <c r="B25" s="90" t="s">
        <v>318</v>
      </c>
      <c r="C25" s="90"/>
      <c r="D25" s="91"/>
      <c r="E25" s="91"/>
      <c r="F25" s="92"/>
    </row>
    <row r="26" ht="18" customHeight="1" spans="1:6">
      <c r="A26" s="89"/>
      <c r="B26" s="90"/>
      <c r="C26" s="90"/>
      <c r="D26" s="91"/>
      <c r="E26" s="91"/>
      <c r="F26" s="92"/>
    </row>
    <row r="27" ht="18" customHeight="1" spans="1:6">
      <c r="A27" s="89"/>
      <c r="B27" s="90"/>
      <c r="C27" s="90"/>
      <c r="D27" s="91"/>
      <c r="E27" s="91"/>
      <c r="F27" s="92"/>
    </row>
    <row r="28" ht="18" customHeight="1" spans="1:6">
      <c r="A28" s="89"/>
      <c r="B28" s="90"/>
      <c r="C28" s="90"/>
      <c r="D28" s="91"/>
      <c r="E28" s="91"/>
      <c r="F28" s="92"/>
    </row>
    <row r="29" ht="18" customHeight="1" spans="1:6">
      <c r="A29" s="89"/>
      <c r="B29" s="90"/>
      <c r="C29" s="90"/>
      <c r="D29" s="91"/>
      <c r="E29" s="91"/>
      <c r="F29" s="92"/>
    </row>
    <row r="30" ht="18" customHeight="1" spans="1:6">
      <c r="A30" s="89"/>
      <c r="B30" s="90"/>
      <c r="C30" s="90"/>
      <c r="D30" s="91"/>
      <c r="E30" s="91"/>
      <c r="F30" s="92"/>
    </row>
    <row r="31" ht="18" customHeight="1" spans="1:6">
      <c r="A31" s="89"/>
      <c r="B31" s="90"/>
      <c r="C31" s="90"/>
      <c r="D31" s="91"/>
      <c r="E31" s="91"/>
      <c r="F31" s="92"/>
    </row>
    <row r="32" ht="18" customHeight="1" spans="1:6">
      <c r="A32" s="89"/>
      <c r="B32" s="90"/>
      <c r="C32" s="90"/>
      <c r="D32" s="91"/>
      <c r="E32" s="91"/>
      <c r="F32" s="92"/>
    </row>
    <row r="33" ht="18" customHeight="1" spans="1:6">
      <c r="A33" s="89"/>
      <c r="B33" s="90"/>
      <c r="C33" s="90"/>
      <c r="D33" s="91"/>
      <c r="E33" s="91"/>
      <c r="F33" s="92"/>
    </row>
    <row r="34" ht="18" customHeight="1" spans="1:6">
      <c r="A34" s="89"/>
      <c r="B34" s="90"/>
      <c r="C34" s="90"/>
      <c r="D34" s="91"/>
      <c r="E34" s="91"/>
      <c r="F34" s="92"/>
    </row>
    <row r="35" ht="18" customHeight="1" spans="1:6">
      <c r="A35" s="89"/>
      <c r="B35" s="90"/>
      <c r="C35" s="90"/>
      <c r="D35" s="91"/>
      <c r="E35" s="91"/>
      <c r="F35" s="92"/>
    </row>
    <row r="36" ht="18" customHeight="1" spans="1:6">
      <c r="A36" s="93" t="s">
        <v>319</v>
      </c>
      <c r="B36" s="95"/>
      <c r="C36" s="95"/>
      <c r="D36" s="101"/>
      <c r="E36" s="101"/>
      <c r="F36" s="96"/>
    </row>
    <row r="37" ht="18" customHeight="1" spans="1:6">
      <c r="A37" s="103" t="s">
        <v>320</v>
      </c>
      <c r="B37" s="103"/>
      <c r="C37" s="103"/>
      <c r="D37" s="103"/>
      <c r="E37" s="103"/>
      <c r="F37" s="103"/>
    </row>
    <row r="38" ht="18" customHeight="1" spans="1:6">
      <c r="A38" s="97"/>
      <c r="B38" s="97"/>
      <c r="C38" s="98"/>
      <c r="D38" s="98"/>
      <c r="E38" s="99" t="s">
        <v>321</v>
      </c>
      <c r="F38" s="99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workbookViewId="0">
      <selection activeCell="A1" sqref="A1:K1"/>
    </sheetView>
  </sheetViews>
  <sheetFormatPr defaultColWidth="6.75" defaultRowHeight="11.25"/>
  <cols>
    <col min="1" max="1" width="5.625" style="81" customWidth="1"/>
    <col min="2" max="2" width="13" style="81" customWidth="1"/>
    <col min="3" max="3" width="12" style="81" customWidth="1"/>
    <col min="4" max="4" width="19.375" style="81" customWidth="1"/>
    <col min="5" max="5" width="2.625" style="81" customWidth="1"/>
    <col min="6" max="6" width="4.25" style="81" customWidth="1"/>
    <col min="7" max="7" width="7.375" style="81" customWidth="1"/>
    <col min="8" max="8" width="0.875" style="81" customWidth="1"/>
    <col min="9" max="9" width="7" style="81" customWidth="1"/>
    <col min="10" max="10" width="7.875" style="81" customWidth="1"/>
    <col min="11" max="11" width="6.75" style="81" customWidth="1"/>
    <col min="12" max="16384" width="6.75" style="81"/>
  </cols>
  <sheetData>
    <row r="1" ht="39.75" customHeight="1" spans="1:11">
      <c r="A1" s="82" t="s">
        <v>322</v>
      </c>
      <c r="B1" s="82"/>
      <c r="C1" s="82"/>
      <c r="D1" s="82"/>
      <c r="E1" s="82"/>
      <c r="F1" s="82"/>
      <c r="G1" s="82"/>
      <c r="H1" s="82"/>
      <c r="I1" s="83"/>
      <c r="J1" s="83"/>
      <c r="K1" s="83"/>
    </row>
    <row r="2" ht="28.5" customHeight="1" spans="1:11">
      <c r="A2" s="84" t="s">
        <v>572</v>
      </c>
      <c r="B2" s="84"/>
      <c r="C2" s="84"/>
      <c r="D2" s="84"/>
      <c r="E2" s="84" t="s">
        <v>274</v>
      </c>
      <c r="F2" s="84"/>
      <c r="G2" s="84"/>
      <c r="H2" s="84"/>
      <c r="I2" s="85" t="s">
        <v>510</v>
      </c>
      <c r="J2" s="85"/>
      <c r="K2" s="85"/>
    </row>
    <row r="3" ht="17.25" customHeight="1" spans="1:11">
      <c r="A3" s="86" t="s">
        <v>2</v>
      </c>
      <c r="B3" s="87" t="s">
        <v>39</v>
      </c>
      <c r="C3" s="87" t="s">
        <v>40</v>
      </c>
      <c r="D3" s="87" t="s">
        <v>324</v>
      </c>
      <c r="E3" s="87"/>
      <c r="F3" s="87" t="s">
        <v>42</v>
      </c>
      <c r="G3" s="87" t="s">
        <v>325</v>
      </c>
      <c r="H3" s="87" t="s">
        <v>4</v>
      </c>
      <c r="I3" s="87"/>
      <c r="J3" s="87"/>
      <c r="K3" s="88"/>
    </row>
    <row r="4" ht="17.25" customHeight="1" spans="1:11">
      <c r="A4" s="89"/>
      <c r="B4" s="109"/>
      <c r="C4" s="109"/>
      <c r="D4" s="109"/>
      <c r="E4" s="109"/>
      <c r="F4" s="109"/>
      <c r="G4" s="109"/>
      <c r="H4" s="109" t="s">
        <v>326</v>
      </c>
      <c r="I4" s="109"/>
      <c r="J4" s="109" t="s">
        <v>327</v>
      </c>
      <c r="K4" s="114" t="s">
        <v>328</v>
      </c>
    </row>
    <row r="5" ht="17.25" customHeight="1" spans="1:11">
      <c r="A5" s="89"/>
      <c r="B5" s="109"/>
      <c r="C5" s="109"/>
      <c r="D5" s="109"/>
      <c r="E5" s="109"/>
      <c r="F5" s="109"/>
      <c r="G5" s="109"/>
      <c r="H5" s="109"/>
      <c r="I5" s="109"/>
      <c r="J5" s="109"/>
      <c r="K5" s="114" t="s">
        <v>7</v>
      </c>
    </row>
    <row r="6" ht="18" customHeight="1" spans="1:11">
      <c r="A6" s="89"/>
      <c r="B6" s="90"/>
      <c r="C6" s="90" t="s">
        <v>281</v>
      </c>
      <c r="D6" s="90"/>
      <c r="E6" s="90"/>
      <c r="F6" s="90"/>
      <c r="G6" s="91"/>
      <c r="H6" s="91"/>
      <c r="I6" s="91"/>
      <c r="J6" s="91"/>
      <c r="K6" s="92"/>
    </row>
    <row r="7" ht="79.5" customHeight="1" spans="1:11">
      <c r="A7" s="89">
        <v>1</v>
      </c>
      <c r="B7" s="90" t="s">
        <v>336</v>
      </c>
      <c r="C7" s="90" t="s">
        <v>573</v>
      </c>
      <c r="D7" s="90" t="s">
        <v>574</v>
      </c>
      <c r="E7" s="90"/>
      <c r="F7" s="109" t="s">
        <v>104</v>
      </c>
      <c r="G7" s="91">
        <v>2</v>
      </c>
      <c r="H7" s="112"/>
      <c r="I7" s="112"/>
      <c r="J7" s="112"/>
      <c r="K7" s="118"/>
    </row>
    <row r="8" ht="92.25" customHeight="1" spans="1:11">
      <c r="A8" s="89">
        <v>2</v>
      </c>
      <c r="B8" s="90" t="s">
        <v>339</v>
      </c>
      <c r="C8" s="90" t="s">
        <v>573</v>
      </c>
      <c r="D8" s="90" t="s">
        <v>575</v>
      </c>
      <c r="E8" s="90"/>
      <c r="F8" s="109" t="s">
        <v>104</v>
      </c>
      <c r="G8" s="91">
        <v>4</v>
      </c>
      <c r="H8" s="112"/>
      <c r="I8" s="112"/>
      <c r="J8" s="112"/>
      <c r="K8" s="118"/>
    </row>
    <row r="9" ht="66.75" customHeight="1" spans="1:11">
      <c r="A9" s="89">
        <v>3</v>
      </c>
      <c r="B9" s="90" t="s">
        <v>376</v>
      </c>
      <c r="C9" s="90" t="s">
        <v>377</v>
      </c>
      <c r="D9" s="90" t="s">
        <v>576</v>
      </c>
      <c r="E9" s="90"/>
      <c r="F9" s="109" t="s">
        <v>379</v>
      </c>
      <c r="G9" s="91">
        <v>4</v>
      </c>
      <c r="H9" s="112"/>
      <c r="I9" s="112"/>
      <c r="J9" s="112"/>
      <c r="K9" s="118"/>
    </row>
    <row r="10" ht="54" customHeight="1" spans="1:11">
      <c r="A10" s="89">
        <v>4</v>
      </c>
      <c r="B10" s="90" t="s">
        <v>380</v>
      </c>
      <c r="C10" s="90" t="s">
        <v>381</v>
      </c>
      <c r="D10" s="90" t="s">
        <v>382</v>
      </c>
      <c r="E10" s="90"/>
      <c r="F10" s="109" t="s">
        <v>114</v>
      </c>
      <c r="G10" s="91">
        <v>34.4</v>
      </c>
      <c r="H10" s="112"/>
      <c r="I10" s="112"/>
      <c r="J10" s="112"/>
      <c r="K10" s="118"/>
    </row>
    <row r="11" ht="54" customHeight="1" spans="1:11">
      <c r="A11" s="89">
        <v>5</v>
      </c>
      <c r="B11" s="90" t="s">
        <v>383</v>
      </c>
      <c r="C11" s="90" t="s">
        <v>384</v>
      </c>
      <c r="D11" s="90" t="s">
        <v>385</v>
      </c>
      <c r="E11" s="90"/>
      <c r="F11" s="109" t="s">
        <v>114</v>
      </c>
      <c r="G11" s="91">
        <v>20.78</v>
      </c>
      <c r="H11" s="112"/>
      <c r="I11" s="112"/>
      <c r="J11" s="112"/>
      <c r="K11" s="118"/>
    </row>
    <row r="12" ht="18" customHeight="1" spans="1:11">
      <c r="A12" s="89"/>
      <c r="B12" s="90"/>
      <c r="C12" s="90" t="s">
        <v>389</v>
      </c>
      <c r="D12" s="90"/>
      <c r="E12" s="90"/>
      <c r="F12" s="90"/>
      <c r="G12" s="91"/>
      <c r="H12" s="91"/>
      <c r="I12" s="91"/>
      <c r="J12" s="91"/>
      <c r="K12" s="92"/>
    </row>
    <row r="13" ht="18" customHeight="1" spans="1:11">
      <c r="A13" s="89"/>
      <c r="B13" s="90"/>
      <c r="C13" s="90" t="s">
        <v>283</v>
      </c>
      <c r="D13" s="90"/>
      <c r="E13" s="90"/>
      <c r="F13" s="90"/>
      <c r="G13" s="91"/>
      <c r="H13" s="91"/>
      <c r="I13" s="91"/>
      <c r="J13" s="91"/>
      <c r="K13" s="92"/>
    </row>
    <row r="14" ht="92.25" customHeight="1" spans="1:11">
      <c r="A14" s="89">
        <v>6</v>
      </c>
      <c r="B14" s="90" t="s">
        <v>390</v>
      </c>
      <c r="C14" s="90" t="s">
        <v>391</v>
      </c>
      <c r="D14" s="90" t="s">
        <v>392</v>
      </c>
      <c r="E14" s="90"/>
      <c r="F14" s="109" t="s">
        <v>332</v>
      </c>
      <c r="G14" s="91">
        <v>3</v>
      </c>
      <c r="H14" s="112"/>
      <c r="I14" s="112"/>
      <c r="J14" s="112"/>
      <c r="K14" s="118"/>
    </row>
    <row r="15" ht="66.75" customHeight="1" spans="1:11">
      <c r="A15" s="89">
        <v>7</v>
      </c>
      <c r="B15" s="90" t="s">
        <v>577</v>
      </c>
      <c r="C15" s="90" t="s">
        <v>578</v>
      </c>
      <c r="D15" s="90" t="s">
        <v>579</v>
      </c>
      <c r="E15" s="90"/>
      <c r="F15" s="109" t="s">
        <v>114</v>
      </c>
      <c r="G15" s="91">
        <v>46.5</v>
      </c>
      <c r="H15" s="112"/>
      <c r="I15" s="112"/>
      <c r="J15" s="112"/>
      <c r="K15" s="118"/>
    </row>
    <row r="16" ht="18" customHeight="1" spans="1:11">
      <c r="A16" s="93" t="s">
        <v>347</v>
      </c>
      <c r="B16" s="94"/>
      <c r="C16" s="95"/>
      <c r="D16" s="95"/>
      <c r="E16" s="95"/>
      <c r="F16" s="95"/>
      <c r="G16" s="95"/>
      <c r="H16" s="95"/>
      <c r="I16" s="95"/>
      <c r="J16" s="101"/>
      <c r="K16" s="96"/>
    </row>
    <row r="17" ht="18" customHeight="1" spans="1:11">
      <c r="A17" s="103" t="s">
        <v>348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ht="18" customHeight="1" spans="1:11">
      <c r="A18" s="103"/>
      <c r="B18" s="103"/>
      <c r="C18" s="103"/>
      <c r="D18" s="103"/>
      <c r="E18" s="116"/>
      <c r="F18" s="116"/>
      <c r="G18" s="116"/>
      <c r="H18" s="116"/>
      <c r="I18" s="104" t="s">
        <v>349</v>
      </c>
      <c r="J18" s="104"/>
      <c r="K18" s="104"/>
    </row>
    <row r="19" ht="39.75" customHeight="1" spans="1:11">
      <c r="A19" s="82" t="s">
        <v>322</v>
      </c>
      <c r="B19" s="82"/>
      <c r="C19" s="82"/>
      <c r="D19" s="82"/>
      <c r="E19" s="82"/>
      <c r="F19" s="82"/>
      <c r="G19" s="82"/>
      <c r="H19" s="82"/>
      <c r="I19" s="83"/>
      <c r="J19" s="83"/>
      <c r="K19" s="83"/>
    </row>
    <row r="20" ht="28.5" customHeight="1" spans="1:11">
      <c r="A20" s="84" t="s">
        <v>572</v>
      </c>
      <c r="B20" s="84"/>
      <c r="C20" s="84"/>
      <c r="D20" s="84"/>
      <c r="E20" s="84" t="s">
        <v>274</v>
      </c>
      <c r="F20" s="84"/>
      <c r="G20" s="84"/>
      <c r="H20" s="84"/>
      <c r="I20" s="85" t="s">
        <v>547</v>
      </c>
      <c r="J20" s="85"/>
      <c r="K20" s="85"/>
    </row>
    <row r="21" ht="17.25" customHeight="1" spans="1:11">
      <c r="A21" s="86" t="s">
        <v>2</v>
      </c>
      <c r="B21" s="87" t="s">
        <v>39</v>
      </c>
      <c r="C21" s="87" t="s">
        <v>40</v>
      </c>
      <c r="D21" s="87" t="s">
        <v>324</v>
      </c>
      <c r="E21" s="87"/>
      <c r="F21" s="87" t="s">
        <v>42</v>
      </c>
      <c r="G21" s="87" t="s">
        <v>325</v>
      </c>
      <c r="H21" s="87" t="s">
        <v>4</v>
      </c>
      <c r="I21" s="87"/>
      <c r="J21" s="87"/>
      <c r="K21" s="88"/>
    </row>
    <row r="22" ht="17.25" customHeight="1" spans="1:11">
      <c r="A22" s="89"/>
      <c r="B22" s="109"/>
      <c r="C22" s="109"/>
      <c r="D22" s="109"/>
      <c r="E22" s="109"/>
      <c r="F22" s="109"/>
      <c r="G22" s="109"/>
      <c r="H22" s="109" t="s">
        <v>326</v>
      </c>
      <c r="I22" s="109"/>
      <c r="J22" s="109" t="s">
        <v>327</v>
      </c>
      <c r="K22" s="114" t="s">
        <v>328</v>
      </c>
    </row>
    <row r="23" ht="28.5" customHeight="1" spans="1:11">
      <c r="A23" s="89"/>
      <c r="B23" s="109"/>
      <c r="C23" s="109"/>
      <c r="D23" s="109"/>
      <c r="E23" s="109"/>
      <c r="F23" s="109"/>
      <c r="G23" s="109"/>
      <c r="H23" s="109"/>
      <c r="I23" s="109"/>
      <c r="J23" s="109"/>
      <c r="K23" s="114" t="s">
        <v>7</v>
      </c>
    </row>
    <row r="24" ht="18" customHeight="1" spans="1:11">
      <c r="A24" s="89"/>
      <c r="B24" s="90"/>
      <c r="C24" s="90" t="s">
        <v>396</v>
      </c>
      <c r="D24" s="90"/>
      <c r="E24" s="90"/>
      <c r="F24" s="90"/>
      <c r="G24" s="91"/>
      <c r="H24" s="91"/>
      <c r="I24" s="91"/>
      <c r="J24" s="91"/>
      <c r="K24" s="92"/>
    </row>
    <row r="25" ht="18" customHeight="1" spans="1:11">
      <c r="A25" s="89"/>
      <c r="B25" s="90"/>
      <c r="C25" s="90" t="s">
        <v>285</v>
      </c>
      <c r="D25" s="90"/>
      <c r="E25" s="90"/>
      <c r="F25" s="90"/>
      <c r="G25" s="91"/>
      <c r="H25" s="91"/>
      <c r="I25" s="91"/>
      <c r="J25" s="91"/>
      <c r="K25" s="92"/>
    </row>
    <row r="26" ht="117.75" customHeight="1" spans="1:11">
      <c r="A26" s="89">
        <v>8</v>
      </c>
      <c r="B26" s="90" t="s">
        <v>416</v>
      </c>
      <c r="C26" s="90" t="s">
        <v>417</v>
      </c>
      <c r="D26" s="90" t="s">
        <v>418</v>
      </c>
      <c r="E26" s="90"/>
      <c r="F26" s="109" t="s">
        <v>419</v>
      </c>
      <c r="G26" s="91">
        <v>1</v>
      </c>
      <c r="H26" s="112"/>
      <c r="I26" s="112"/>
      <c r="J26" s="112"/>
      <c r="K26" s="118"/>
    </row>
    <row r="27" ht="28.5" customHeight="1" spans="1:11">
      <c r="A27" s="89"/>
      <c r="B27" s="90"/>
      <c r="C27" s="90" t="s">
        <v>423</v>
      </c>
      <c r="D27" s="90"/>
      <c r="E27" s="90"/>
      <c r="F27" s="90"/>
      <c r="G27" s="91"/>
      <c r="H27" s="91"/>
      <c r="I27" s="91"/>
      <c r="J27" s="91"/>
      <c r="K27" s="92"/>
    </row>
    <row r="28" ht="18" customHeight="1" spans="1:11">
      <c r="A28" s="89"/>
      <c r="B28" s="90"/>
      <c r="C28" s="90" t="s">
        <v>279</v>
      </c>
      <c r="D28" s="90"/>
      <c r="E28" s="90"/>
      <c r="F28" s="90"/>
      <c r="G28" s="91"/>
      <c r="H28" s="91"/>
      <c r="I28" s="91"/>
      <c r="J28" s="91"/>
      <c r="K28" s="92"/>
    </row>
    <row r="29" ht="18" customHeight="1" spans="1:11">
      <c r="A29" s="89"/>
      <c r="B29" s="90"/>
      <c r="C29" s="90" t="s">
        <v>473</v>
      </c>
      <c r="D29" s="90"/>
      <c r="E29" s="90"/>
      <c r="F29" s="90"/>
      <c r="G29" s="91"/>
      <c r="H29" s="91"/>
      <c r="I29" s="91"/>
      <c r="J29" s="91"/>
      <c r="K29" s="92"/>
    </row>
    <row r="30" ht="18" customHeight="1" spans="1:11">
      <c r="A30" s="89">
        <v>9</v>
      </c>
      <c r="B30" s="90" t="s">
        <v>474</v>
      </c>
      <c r="C30" s="90" t="s">
        <v>475</v>
      </c>
      <c r="D30" s="90"/>
      <c r="E30" s="90"/>
      <c r="F30" s="109" t="s">
        <v>48</v>
      </c>
      <c r="G30" s="91">
        <v>1</v>
      </c>
      <c r="H30" s="112"/>
      <c r="I30" s="112"/>
      <c r="J30" s="112"/>
      <c r="K30" s="118"/>
    </row>
    <row r="31" ht="18" customHeight="1" spans="1:11">
      <c r="A31" s="89">
        <v>10</v>
      </c>
      <c r="B31" s="90" t="s">
        <v>476</v>
      </c>
      <c r="C31" s="90" t="s">
        <v>477</v>
      </c>
      <c r="D31" s="90"/>
      <c r="E31" s="90"/>
      <c r="F31" s="109" t="s">
        <v>48</v>
      </c>
      <c r="G31" s="91">
        <v>1</v>
      </c>
      <c r="H31" s="112"/>
      <c r="I31" s="112"/>
      <c r="J31" s="112"/>
      <c r="K31" s="118"/>
    </row>
    <row r="32" ht="18" customHeight="1" spans="1:11">
      <c r="A32" s="89"/>
      <c r="B32" s="90"/>
      <c r="C32" s="90" t="s">
        <v>478</v>
      </c>
      <c r="D32" s="90"/>
      <c r="E32" s="90"/>
      <c r="F32" s="90"/>
      <c r="G32" s="91"/>
      <c r="H32" s="91"/>
      <c r="I32" s="91"/>
      <c r="J32" s="91"/>
      <c r="K32" s="92"/>
    </row>
    <row r="33" ht="18" customHeight="1" spans="1:11">
      <c r="A33" s="89"/>
      <c r="B33" s="90"/>
      <c r="C33" s="90"/>
      <c r="D33" s="90"/>
      <c r="E33" s="90"/>
      <c r="F33" s="109"/>
      <c r="G33" s="91"/>
      <c r="H33" s="112"/>
      <c r="I33" s="112"/>
      <c r="J33" s="112"/>
      <c r="K33" s="118"/>
    </row>
    <row r="34" ht="18" customHeight="1" spans="1:11">
      <c r="A34" s="89"/>
      <c r="B34" s="90"/>
      <c r="C34" s="90"/>
      <c r="D34" s="90"/>
      <c r="E34" s="90"/>
      <c r="F34" s="109"/>
      <c r="G34" s="91"/>
      <c r="H34" s="112"/>
      <c r="I34" s="112"/>
      <c r="J34" s="112"/>
      <c r="K34" s="118"/>
    </row>
    <row r="35" ht="18" customHeight="1" spans="1:11">
      <c r="A35" s="89"/>
      <c r="B35" s="90"/>
      <c r="C35" s="90"/>
      <c r="D35" s="90"/>
      <c r="E35" s="90"/>
      <c r="F35" s="109"/>
      <c r="G35" s="91"/>
      <c r="H35" s="112"/>
      <c r="I35" s="112"/>
      <c r="J35" s="112"/>
      <c r="K35" s="118"/>
    </row>
    <row r="36" ht="18" customHeight="1" spans="1:11">
      <c r="A36" s="89"/>
      <c r="B36" s="90"/>
      <c r="C36" s="90"/>
      <c r="D36" s="90"/>
      <c r="E36" s="90"/>
      <c r="F36" s="109"/>
      <c r="G36" s="91"/>
      <c r="H36" s="112"/>
      <c r="I36" s="112"/>
      <c r="J36" s="112"/>
      <c r="K36" s="118"/>
    </row>
    <row r="37" ht="18" customHeight="1" spans="1:11">
      <c r="A37" s="89"/>
      <c r="B37" s="90"/>
      <c r="C37" s="90"/>
      <c r="D37" s="90"/>
      <c r="E37" s="90"/>
      <c r="F37" s="109"/>
      <c r="G37" s="91"/>
      <c r="H37" s="112"/>
      <c r="I37" s="112"/>
      <c r="J37" s="112"/>
      <c r="K37" s="118"/>
    </row>
    <row r="38" ht="18" customHeight="1" spans="1:11">
      <c r="A38" s="89"/>
      <c r="B38" s="90"/>
      <c r="C38" s="90"/>
      <c r="D38" s="90"/>
      <c r="E38" s="90"/>
      <c r="F38" s="109"/>
      <c r="G38" s="91"/>
      <c r="H38" s="112"/>
      <c r="I38" s="112"/>
      <c r="J38" s="112"/>
      <c r="K38" s="118"/>
    </row>
    <row r="39" ht="18" customHeight="1" spans="1:11">
      <c r="A39" s="89"/>
      <c r="B39" s="90"/>
      <c r="C39" s="90"/>
      <c r="D39" s="90"/>
      <c r="E39" s="90"/>
      <c r="F39" s="109"/>
      <c r="G39" s="91"/>
      <c r="H39" s="112"/>
      <c r="I39" s="112"/>
      <c r="J39" s="112"/>
      <c r="K39" s="118"/>
    </row>
    <row r="40" ht="18" customHeight="1" spans="1:11">
      <c r="A40" s="89"/>
      <c r="B40" s="90"/>
      <c r="C40" s="90"/>
      <c r="D40" s="90"/>
      <c r="E40" s="90"/>
      <c r="F40" s="109"/>
      <c r="G40" s="91"/>
      <c r="H40" s="112"/>
      <c r="I40" s="112"/>
      <c r="J40" s="112"/>
      <c r="K40" s="118"/>
    </row>
    <row r="41" ht="18" customHeight="1" spans="1:11">
      <c r="A41" s="89"/>
      <c r="B41" s="90"/>
      <c r="C41" s="90"/>
      <c r="D41" s="90"/>
      <c r="E41" s="90"/>
      <c r="F41" s="109"/>
      <c r="G41" s="91"/>
      <c r="H41" s="112"/>
      <c r="I41" s="112"/>
      <c r="J41" s="112"/>
      <c r="K41" s="118"/>
    </row>
    <row r="42" ht="18" customHeight="1" spans="1:11">
      <c r="A42" s="89"/>
      <c r="B42" s="90"/>
      <c r="C42" s="90"/>
      <c r="D42" s="90"/>
      <c r="E42" s="90"/>
      <c r="F42" s="109"/>
      <c r="G42" s="91"/>
      <c r="H42" s="112"/>
      <c r="I42" s="112"/>
      <c r="J42" s="112"/>
      <c r="K42" s="118"/>
    </row>
    <row r="43" ht="18" customHeight="1" spans="1:11">
      <c r="A43" s="89"/>
      <c r="B43" s="90"/>
      <c r="C43" s="90"/>
      <c r="D43" s="90"/>
      <c r="E43" s="90"/>
      <c r="F43" s="109"/>
      <c r="G43" s="91"/>
      <c r="H43" s="112"/>
      <c r="I43" s="112"/>
      <c r="J43" s="112"/>
      <c r="K43" s="118"/>
    </row>
    <row r="44" ht="18" customHeight="1" spans="1:11">
      <c r="A44" s="89"/>
      <c r="B44" s="90"/>
      <c r="C44" s="90"/>
      <c r="D44" s="90"/>
      <c r="E44" s="90"/>
      <c r="F44" s="109"/>
      <c r="G44" s="91"/>
      <c r="H44" s="112"/>
      <c r="I44" s="112"/>
      <c r="J44" s="112"/>
      <c r="K44" s="118"/>
    </row>
    <row r="45" ht="18" customHeight="1" spans="1:11">
      <c r="A45" s="89"/>
      <c r="B45" s="90"/>
      <c r="C45" s="90"/>
      <c r="D45" s="90"/>
      <c r="E45" s="90"/>
      <c r="F45" s="109"/>
      <c r="G45" s="91"/>
      <c r="H45" s="112"/>
      <c r="I45" s="112"/>
      <c r="J45" s="112"/>
      <c r="K45" s="118"/>
    </row>
    <row r="46" ht="18" customHeight="1" spans="1:11">
      <c r="A46" s="89"/>
      <c r="B46" s="90"/>
      <c r="C46" s="90"/>
      <c r="D46" s="90"/>
      <c r="E46" s="90"/>
      <c r="F46" s="109"/>
      <c r="G46" s="91"/>
      <c r="H46" s="112"/>
      <c r="I46" s="112"/>
      <c r="J46" s="112"/>
      <c r="K46" s="118"/>
    </row>
    <row r="47" ht="18" customHeight="1" spans="1:11">
      <c r="A47" s="89" t="s">
        <v>347</v>
      </c>
      <c r="B47" s="117"/>
      <c r="C47" s="109"/>
      <c r="D47" s="109"/>
      <c r="E47" s="109"/>
      <c r="F47" s="109"/>
      <c r="G47" s="109"/>
      <c r="H47" s="109"/>
      <c r="I47" s="109"/>
      <c r="J47" s="91"/>
      <c r="K47" s="92"/>
    </row>
    <row r="48" ht="18" customHeight="1" spans="1:11">
      <c r="A48" s="93" t="s">
        <v>479</v>
      </c>
      <c r="B48" s="94"/>
      <c r="C48" s="95"/>
      <c r="D48" s="95"/>
      <c r="E48" s="95"/>
      <c r="F48" s="95"/>
      <c r="G48" s="95"/>
      <c r="H48" s="95"/>
      <c r="I48" s="95"/>
      <c r="J48" s="101"/>
      <c r="K48" s="96"/>
    </row>
    <row r="49" ht="18" customHeight="1" spans="1:11">
      <c r="A49" s="103" t="s">
        <v>348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ht="18" customHeight="1" spans="1:11">
      <c r="A50" s="103"/>
      <c r="B50" s="103"/>
      <c r="C50" s="103"/>
      <c r="D50" s="103"/>
      <c r="E50" s="116"/>
      <c r="F50" s="116"/>
      <c r="G50" s="116"/>
      <c r="H50" s="116"/>
      <c r="I50" s="104" t="s">
        <v>349</v>
      </c>
      <c r="J50" s="104"/>
      <c r="K50" s="104"/>
    </row>
  </sheetData>
  <mergeCells count="103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A16:I16"/>
    <mergeCell ref="A17:K17"/>
    <mergeCell ref="A18:D18"/>
    <mergeCell ref="E18:H18"/>
    <mergeCell ref="I18:K18"/>
    <mergeCell ref="A19:K19"/>
    <mergeCell ref="A20:D20"/>
    <mergeCell ref="E20:H20"/>
    <mergeCell ref="I20:K20"/>
    <mergeCell ref="H21:K21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A47:I47"/>
    <mergeCell ref="A48:I48"/>
    <mergeCell ref="A49:K49"/>
    <mergeCell ref="A50:D50"/>
    <mergeCell ref="E50:H50"/>
    <mergeCell ref="I50:K50"/>
    <mergeCell ref="A3:A5"/>
    <mergeCell ref="A21:A23"/>
    <mergeCell ref="B3:B5"/>
    <mergeCell ref="B21:B23"/>
    <mergeCell ref="C3:C5"/>
    <mergeCell ref="C21:C23"/>
    <mergeCell ref="F3:F5"/>
    <mergeCell ref="F21:F23"/>
    <mergeCell ref="G3:G5"/>
    <mergeCell ref="G21:G23"/>
    <mergeCell ref="J4:J5"/>
    <mergeCell ref="J22:J23"/>
    <mergeCell ref="D3:E5"/>
    <mergeCell ref="H4:I5"/>
    <mergeCell ref="D21:E23"/>
    <mergeCell ref="H22:I23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6.75" defaultRowHeight="11.25"/>
  <cols>
    <col min="1" max="1" width="10.25" style="81" customWidth="1"/>
    <col min="2" max="2" width="16.125" style="81" customWidth="1"/>
    <col min="3" max="3" width="8.375" style="81" customWidth="1"/>
    <col min="4" max="4" width="10.875" style="81" customWidth="1"/>
    <col min="5" max="6" width="10.375" style="81" customWidth="1"/>
    <col min="7" max="7" width="8.5" style="81" customWidth="1"/>
    <col min="8" max="8" width="1.75" style="81" customWidth="1"/>
    <col min="9" max="10" width="10.25" style="81" customWidth="1"/>
    <col min="11" max="11" width="5.5" style="81" customWidth="1"/>
    <col min="12" max="12" width="4.75" style="81" customWidth="1"/>
    <col min="13" max="14" width="10.25" style="81" customWidth="1"/>
    <col min="15" max="16384" width="6.75" style="81"/>
  </cols>
  <sheetData>
    <row r="1" ht="39.75" customHeight="1" spans="1:14">
      <c r="A1" s="82" t="s">
        <v>480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  <c r="N1" s="83"/>
    </row>
    <row r="2" ht="19.5" customHeight="1" spans="1:14">
      <c r="A2" s="84" t="s">
        <v>481</v>
      </c>
      <c r="B2" s="84"/>
      <c r="C2" s="84"/>
      <c r="D2" s="84"/>
      <c r="E2" s="84"/>
      <c r="F2" s="84"/>
      <c r="G2" s="84"/>
      <c r="H2" s="84" t="s">
        <v>274</v>
      </c>
      <c r="I2" s="84"/>
      <c r="J2" s="84"/>
      <c r="K2" s="84"/>
      <c r="L2" s="85" t="s">
        <v>482</v>
      </c>
      <c r="M2" s="85"/>
      <c r="N2" s="85"/>
    </row>
    <row r="3" ht="18.75" customHeight="1" spans="1:14">
      <c r="A3" s="86" t="s">
        <v>39</v>
      </c>
      <c r="B3" s="87"/>
      <c r="C3" s="108"/>
      <c r="D3" s="87"/>
      <c r="E3" s="87" t="s">
        <v>40</v>
      </c>
      <c r="F3" s="108"/>
      <c r="G3" s="87"/>
      <c r="H3" s="87"/>
      <c r="I3" s="87"/>
      <c r="J3" s="87" t="s">
        <v>42</v>
      </c>
      <c r="K3" s="108"/>
      <c r="L3" s="108"/>
      <c r="M3" s="87" t="s">
        <v>325</v>
      </c>
      <c r="N3" s="113"/>
    </row>
    <row r="4" ht="18" customHeight="1" spans="1:14">
      <c r="A4" s="89" t="s">
        <v>483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4"/>
    </row>
    <row r="5" ht="18" customHeight="1" spans="1:14">
      <c r="A5" s="89" t="s">
        <v>484</v>
      </c>
      <c r="B5" s="109" t="s">
        <v>485</v>
      </c>
      <c r="C5" s="109" t="s">
        <v>486</v>
      </c>
      <c r="D5" s="109" t="s">
        <v>75</v>
      </c>
      <c r="E5" s="109" t="s">
        <v>487</v>
      </c>
      <c r="F5" s="109"/>
      <c r="G5" s="109"/>
      <c r="H5" s="109"/>
      <c r="I5" s="109"/>
      <c r="J5" s="109" t="s">
        <v>488</v>
      </c>
      <c r="K5" s="109"/>
      <c r="L5" s="109"/>
      <c r="M5" s="109"/>
      <c r="N5" s="114"/>
    </row>
    <row r="6" ht="28.5" customHeight="1" spans="1:14">
      <c r="A6" s="89"/>
      <c r="B6" s="109"/>
      <c r="C6" s="109"/>
      <c r="D6" s="109"/>
      <c r="E6" s="109" t="s">
        <v>318</v>
      </c>
      <c r="F6" s="109" t="s">
        <v>489</v>
      </c>
      <c r="G6" s="109" t="s">
        <v>490</v>
      </c>
      <c r="H6" s="109"/>
      <c r="I6" s="109" t="s">
        <v>491</v>
      </c>
      <c r="J6" s="109" t="s">
        <v>318</v>
      </c>
      <c r="K6" s="109" t="s">
        <v>489</v>
      </c>
      <c r="L6" s="109"/>
      <c r="M6" s="109" t="s">
        <v>490</v>
      </c>
      <c r="N6" s="114" t="s">
        <v>491</v>
      </c>
    </row>
    <row r="7" ht="18" customHeight="1" spans="1:14">
      <c r="A7" s="110"/>
      <c r="B7" s="90"/>
      <c r="C7" s="109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ht="18" customHeight="1" spans="1:14">
      <c r="A8" s="89" t="s">
        <v>492</v>
      </c>
      <c r="B8" s="109"/>
      <c r="C8" s="109" t="s">
        <v>493</v>
      </c>
      <c r="D8" s="109"/>
      <c r="E8" s="109"/>
      <c r="F8" s="109"/>
      <c r="G8" s="109"/>
      <c r="H8" s="109"/>
      <c r="I8" s="109"/>
      <c r="J8" s="91"/>
      <c r="K8" s="91"/>
      <c r="L8" s="91"/>
      <c r="M8" s="91"/>
      <c r="N8" s="92"/>
    </row>
    <row r="9" ht="18" customHeight="1" spans="1:14">
      <c r="A9" s="111" t="s">
        <v>494</v>
      </c>
      <c r="B9" s="91"/>
      <c r="C9" s="109" t="s">
        <v>495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4"/>
    </row>
    <row r="10" ht="18" customHeight="1" spans="1:14">
      <c r="A10" s="89" t="s">
        <v>496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4"/>
    </row>
    <row r="11" ht="28.5" customHeight="1" spans="1:14">
      <c r="A11" s="89" t="s">
        <v>497</v>
      </c>
      <c r="B11" s="109" t="s">
        <v>498</v>
      </c>
      <c r="C11" s="109"/>
      <c r="D11" s="109"/>
      <c r="E11" s="109"/>
      <c r="F11" s="109"/>
      <c r="G11" s="109" t="s">
        <v>499</v>
      </c>
      <c r="H11" s="109"/>
      <c r="I11" s="109" t="s">
        <v>75</v>
      </c>
      <c r="J11" s="109" t="s">
        <v>500</v>
      </c>
      <c r="K11" s="109" t="s">
        <v>501</v>
      </c>
      <c r="L11" s="109"/>
      <c r="M11" s="109" t="s">
        <v>502</v>
      </c>
      <c r="N11" s="114" t="s">
        <v>503</v>
      </c>
    </row>
    <row r="12" ht="18" customHeight="1" spans="1:14">
      <c r="A12" s="89"/>
      <c r="B12" s="90"/>
      <c r="C12" s="90"/>
      <c r="D12" s="90"/>
      <c r="E12" s="90"/>
      <c r="F12" s="90"/>
      <c r="G12" s="109"/>
      <c r="H12" s="109"/>
      <c r="I12" s="91"/>
      <c r="J12" s="91"/>
      <c r="K12" s="91"/>
      <c r="L12" s="91"/>
      <c r="M12" s="91"/>
      <c r="N12" s="92"/>
    </row>
    <row r="13" ht="18" customHeight="1" spans="1:14">
      <c r="A13" s="89"/>
      <c r="B13" s="112"/>
      <c r="C13" s="112"/>
      <c r="D13" s="112"/>
      <c r="E13" s="112"/>
      <c r="F13" s="112"/>
      <c r="G13" s="112"/>
      <c r="H13" s="112"/>
      <c r="I13" s="112"/>
      <c r="J13" s="90"/>
      <c r="K13" s="90"/>
      <c r="L13" s="90"/>
      <c r="M13" s="90"/>
      <c r="N13" s="100"/>
    </row>
    <row r="14" ht="18" customHeight="1" spans="1:14">
      <c r="A14" s="89"/>
      <c r="B14" s="112"/>
      <c r="C14" s="112"/>
      <c r="D14" s="112"/>
      <c r="E14" s="112"/>
      <c r="F14" s="112"/>
      <c r="G14" s="112"/>
      <c r="H14" s="112"/>
      <c r="I14" s="112"/>
      <c r="J14" s="90"/>
      <c r="K14" s="90"/>
      <c r="L14" s="90"/>
      <c r="M14" s="90"/>
      <c r="N14" s="100"/>
    </row>
    <row r="15" ht="18" customHeight="1" spans="1:14">
      <c r="A15" s="89"/>
      <c r="B15" s="112"/>
      <c r="C15" s="112"/>
      <c r="D15" s="112"/>
      <c r="E15" s="112"/>
      <c r="F15" s="112"/>
      <c r="G15" s="112"/>
      <c r="H15" s="112"/>
      <c r="I15" s="112"/>
      <c r="J15" s="90"/>
      <c r="K15" s="90"/>
      <c r="L15" s="90"/>
      <c r="M15" s="90"/>
      <c r="N15" s="100"/>
    </row>
    <row r="16" ht="18" customHeight="1" spans="1:14">
      <c r="A16" s="89"/>
      <c r="B16" s="112"/>
      <c r="C16" s="112"/>
      <c r="D16" s="112"/>
      <c r="E16" s="112"/>
      <c r="F16" s="112"/>
      <c r="G16" s="112"/>
      <c r="H16" s="112"/>
      <c r="I16" s="112"/>
      <c r="J16" s="90"/>
      <c r="K16" s="90"/>
      <c r="L16" s="90"/>
      <c r="M16" s="90"/>
      <c r="N16" s="100"/>
    </row>
    <row r="17" ht="18" customHeight="1" spans="1:14">
      <c r="A17" s="89"/>
      <c r="B17" s="112"/>
      <c r="C17" s="112"/>
      <c r="D17" s="112"/>
      <c r="E17" s="112"/>
      <c r="F17" s="112"/>
      <c r="G17" s="112"/>
      <c r="H17" s="112"/>
      <c r="I17" s="112"/>
      <c r="J17" s="90"/>
      <c r="K17" s="90"/>
      <c r="L17" s="90"/>
      <c r="M17" s="90"/>
      <c r="N17" s="100"/>
    </row>
    <row r="18" ht="18" customHeight="1" spans="1:14">
      <c r="A18" s="89"/>
      <c r="B18" s="112"/>
      <c r="C18" s="112"/>
      <c r="D18" s="112"/>
      <c r="E18" s="112"/>
      <c r="F18" s="112"/>
      <c r="G18" s="112"/>
      <c r="H18" s="112"/>
      <c r="I18" s="112"/>
      <c r="J18" s="90"/>
      <c r="K18" s="90"/>
      <c r="L18" s="90"/>
      <c r="M18" s="90"/>
      <c r="N18" s="100"/>
    </row>
    <row r="19" ht="18" customHeight="1" spans="1:14">
      <c r="A19" s="89"/>
      <c r="B19" s="109" t="s">
        <v>504</v>
      </c>
      <c r="C19" s="109"/>
      <c r="D19" s="109"/>
      <c r="E19" s="109"/>
      <c r="F19" s="109"/>
      <c r="G19" s="109"/>
      <c r="H19" s="109"/>
      <c r="I19" s="109"/>
      <c r="J19" s="109" t="s">
        <v>505</v>
      </c>
      <c r="K19" s="91"/>
      <c r="L19" s="91"/>
      <c r="M19" s="109" t="s">
        <v>505</v>
      </c>
      <c r="N19" s="92"/>
    </row>
    <row r="20" ht="18" customHeight="1" spans="1:14">
      <c r="A20" s="93"/>
      <c r="B20" s="95" t="s">
        <v>506</v>
      </c>
      <c r="C20" s="95"/>
      <c r="D20" s="95"/>
      <c r="E20" s="95"/>
      <c r="F20" s="95"/>
      <c r="G20" s="95"/>
      <c r="H20" s="95"/>
      <c r="I20" s="95"/>
      <c r="J20" s="95" t="s">
        <v>505</v>
      </c>
      <c r="K20" s="101"/>
      <c r="L20" s="101"/>
      <c r="M20" s="95" t="s">
        <v>505</v>
      </c>
      <c r="N20" s="96"/>
    </row>
    <row r="21" ht="25.5" customHeight="1" spans="1:14">
      <c r="A21" s="97" t="s">
        <v>507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ht="18" customHeight="1" spans="1:14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15" t="s">
        <v>508</v>
      </c>
      <c r="M22" s="115"/>
      <c r="N22" s="115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6.75" defaultRowHeight="11.25"/>
  <cols>
    <col min="1" max="1" width="5.75" style="81" customWidth="1"/>
    <col min="2" max="2" width="11.375" style="81" customWidth="1"/>
    <col min="3" max="3" width="15.5" style="81" customWidth="1"/>
    <col min="4" max="4" width="12.5" style="81" customWidth="1"/>
    <col min="5" max="5" width="4.875" style="81" customWidth="1"/>
    <col min="6" max="6" width="1.875" style="81" customWidth="1"/>
    <col min="7" max="7" width="8.375" style="81" customWidth="1"/>
    <col min="8" max="8" width="4.875" style="81" customWidth="1"/>
    <col min="9" max="9" width="3.375" style="81" customWidth="1"/>
    <col min="10" max="10" width="8.125" style="81" customWidth="1"/>
    <col min="11" max="11" width="10.125" style="81" customWidth="1"/>
    <col min="12" max="16384" width="6.75" style="81"/>
  </cols>
  <sheetData>
    <row r="1" ht="39.75" customHeight="1" spans="1:11">
      <c r="A1" s="82" t="s">
        <v>509</v>
      </c>
      <c r="B1" s="82"/>
      <c r="C1" s="82"/>
      <c r="D1" s="82"/>
      <c r="E1" s="82"/>
      <c r="F1" s="82"/>
      <c r="G1" s="82"/>
      <c r="H1" s="82"/>
      <c r="I1" s="83"/>
      <c r="J1" s="83"/>
      <c r="K1" s="83"/>
    </row>
    <row r="2" ht="28.5" customHeight="1" spans="1:11">
      <c r="A2" s="84" t="s">
        <v>572</v>
      </c>
      <c r="B2" s="84"/>
      <c r="C2" s="84"/>
      <c r="D2" s="84"/>
      <c r="E2" s="84"/>
      <c r="F2" s="84" t="s">
        <v>274</v>
      </c>
      <c r="G2" s="84"/>
      <c r="H2" s="84"/>
      <c r="I2" s="85" t="s">
        <v>510</v>
      </c>
      <c r="J2" s="85"/>
      <c r="K2" s="85"/>
    </row>
    <row r="3" ht="41.25" customHeight="1" spans="1:11">
      <c r="A3" s="86" t="s">
        <v>2</v>
      </c>
      <c r="B3" s="87" t="s">
        <v>39</v>
      </c>
      <c r="C3" s="87" t="s">
        <v>40</v>
      </c>
      <c r="D3" s="87" t="s">
        <v>511</v>
      </c>
      <c r="E3" s="87" t="s">
        <v>512</v>
      </c>
      <c r="F3" s="87"/>
      <c r="G3" s="87" t="s">
        <v>513</v>
      </c>
      <c r="H3" s="87" t="s">
        <v>514</v>
      </c>
      <c r="I3" s="87"/>
      <c r="J3" s="87" t="s">
        <v>515</v>
      </c>
      <c r="K3" s="88" t="s">
        <v>6</v>
      </c>
    </row>
    <row r="4" ht="79.5" customHeight="1" spans="1:11">
      <c r="A4" s="89" t="s">
        <v>44</v>
      </c>
      <c r="B4" s="90" t="s">
        <v>516</v>
      </c>
      <c r="C4" s="90" t="s">
        <v>292</v>
      </c>
      <c r="D4" s="90" t="s">
        <v>517</v>
      </c>
      <c r="E4" s="91" t="s">
        <v>518</v>
      </c>
      <c r="F4" s="91"/>
      <c r="G4" s="91"/>
      <c r="H4" s="90"/>
      <c r="I4" s="90"/>
      <c r="J4" s="90"/>
      <c r="K4" s="100" t="s">
        <v>519</v>
      </c>
    </row>
    <row r="5" ht="28.5" customHeight="1" spans="1:11">
      <c r="A5" s="89" t="s">
        <v>51</v>
      </c>
      <c r="B5" s="90" t="s">
        <v>520</v>
      </c>
      <c r="C5" s="90" t="s">
        <v>521</v>
      </c>
      <c r="D5" s="90" t="s">
        <v>522</v>
      </c>
      <c r="E5" s="91" t="s">
        <v>81</v>
      </c>
      <c r="F5" s="91"/>
      <c r="G5" s="91"/>
      <c r="H5" s="90"/>
      <c r="I5" s="90"/>
      <c r="J5" s="90"/>
      <c r="K5" s="100" t="s">
        <v>523</v>
      </c>
    </row>
    <row r="6" ht="28.5" customHeight="1" spans="1:11">
      <c r="A6" s="89" t="s">
        <v>56</v>
      </c>
      <c r="B6" s="90" t="s">
        <v>524</v>
      </c>
      <c r="C6" s="90" t="s">
        <v>525</v>
      </c>
      <c r="D6" s="90" t="s">
        <v>522</v>
      </c>
      <c r="E6" s="91" t="s">
        <v>81</v>
      </c>
      <c r="F6" s="91"/>
      <c r="G6" s="91"/>
      <c r="H6" s="90"/>
      <c r="I6" s="90"/>
      <c r="J6" s="90"/>
      <c r="K6" s="100" t="s">
        <v>523</v>
      </c>
    </row>
    <row r="7" ht="54" customHeight="1" spans="1:11">
      <c r="A7" s="89" t="s">
        <v>61</v>
      </c>
      <c r="B7" s="90" t="s">
        <v>526</v>
      </c>
      <c r="C7" s="90" t="s">
        <v>527</v>
      </c>
      <c r="D7" s="90"/>
      <c r="E7" s="91" t="s">
        <v>222</v>
      </c>
      <c r="F7" s="91"/>
      <c r="G7" s="91"/>
      <c r="H7" s="90"/>
      <c r="I7" s="90"/>
      <c r="J7" s="90"/>
      <c r="K7" s="100" t="s">
        <v>528</v>
      </c>
    </row>
    <row r="8" ht="130.5" customHeight="1" spans="1:11">
      <c r="A8" s="89" t="s">
        <v>66</v>
      </c>
      <c r="B8" s="90" t="s">
        <v>529</v>
      </c>
      <c r="C8" s="90" t="s">
        <v>530</v>
      </c>
      <c r="D8" s="90" t="s">
        <v>517</v>
      </c>
      <c r="E8" s="91" t="s">
        <v>81</v>
      </c>
      <c r="F8" s="91"/>
      <c r="G8" s="91"/>
      <c r="H8" s="90"/>
      <c r="I8" s="90"/>
      <c r="J8" s="90"/>
      <c r="K8" s="100" t="s">
        <v>531</v>
      </c>
    </row>
    <row r="9" ht="41.25" customHeight="1" spans="1:11">
      <c r="A9" s="89" t="s">
        <v>127</v>
      </c>
      <c r="B9" s="90" t="s">
        <v>532</v>
      </c>
      <c r="C9" s="90" t="s">
        <v>533</v>
      </c>
      <c r="D9" s="90"/>
      <c r="E9" s="91" t="s">
        <v>184</v>
      </c>
      <c r="F9" s="91"/>
      <c r="G9" s="91"/>
      <c r="H9" s="90"/>
      <c r="I9" s="90"/>
      <c r="J9" s="90"/>
      <c r="K9" s="100" t="s">
        <v>534</v>
      </c>
    </row>
    <row r="10" ht="54" customHeight="1" spans="1:11">
      <c r="A10" s="89" t="s">
        <v>131</v>
      </c>
      <c r="B10" s="90" t="s">
        <v>535</v>
      </c>
      <c r="C10" s="90" t="s">
        <v>536</v>
      </c>
      <c r="D10" s="90"/>
      <c r="E10" s="91" t="s">
        <v>143</v>
      </c>
      <c r="F10" s="91"/>
      <c r="G10" s="91"/>
      <c r="H10" s="90"/>
      <c r="I10" s="90"/>
      <c r="J10" s="90"/>
      <c r="K10" s="100" t="s">
        <v>537</v>
      </c>
    </row>
    <row r="11" ht="117.75" customHeight="1" spans="1:11">
      <c r="A11" s="89" t="s">
        <v>135</v>
      </c>
      <c r="B11" s="90" t="s">
        <v>538</v>
      </c>
      <c r="C11" s="90" t="s">
        <v>539</v>
      </c>
      <c r="D11" s="90" t="s">
        <v>517</v>
      </c>
      <c r="E11" s="91" t="s">
        <v>81</v>
      </c>
      <c r="F11" s="91"/>
      <c r="G11" s="91"/>
      <c r="H11" s="90"/>
      <c r="I11" s="90"/>
      <c r="J11" s="90"/>
      <c r="K11" s="100" t="s">
        <v>540</v>
      </c>
    </row>
    <row r="12" ht="54" customHeight="1" spans="1:11">
      <c r="A12" s="93" t="s">
        <v>139</v>
      </c>
      <c r="B12" s="105" t="s">
        <v>541</v>
      </c>
      <c r="C12" s="105" t="s">
        <v>542</v>
      </c>
      <c r="D12" s="105"/>
      <c r="E12" s="101"/>
      <c r="F12" s="101"/>
      <c r="G12" s="101"/>
      <c r="H12" s="105"/>
      <c r="I12" s="105"/>
      <c r="J12" s="105"/>
      <c r="K12" s="107" t="s">
        <v>543</v>
      </c>
    </row>
    <row r="13" ht="18" customHeight="1" spans="1:11">
      <c r="A13" s="103" t="s">
        <v>544</v>
      </c>
      <c r="B13" s="103"/>
      <c r="C13" s="103"/>
      <c r="D13" s="103"/>
      <c r="E13" s="103"/>
      <c r="F13" s="106" t="s">
        <v>545</v>
      </c>
      <c r="G13" s="106"/>
      <c r="H13" s="106"/>
      <c r="I13" s="106"/>
      <c r="J13" s="106"/>
      <c r="K13" s="106"/>
    </row>
    <row r="14" ht="18" customHeight="1" spans="1:11">
      <c r="A14" s="103"/>
      <c r="B14" s="103"/>
      <c r="C14" s="103"/>
      <c r="D14" s="103"/>
      <c r="E14" s="103"/>
      <c r="F14" s="104"/>
      <c r="G14" s="104"/>
      <c r="H14" s="104"/>
      <c r="I14" s="104" t="s">
        <v>546</v>
      </c>
      <c r="J14" s="104"/>
      <c r="K14" s="104"/>
    </row>
    <row r="15" ht="39.75" customHeight="1" spans="1:11">
      <c r="A15" s="82" t="s">
        <v>509</v>
      </c>
      <c r="B15" s="82"/>
      <c r="C15" s="82"/>
      <c r="D15" s="82"/>
      <c r="E15" s="82"/>
      <c r="F15" s="82"/>
      <c r="G15" s="82"/>
      <c r="H15" s="82"/>
      <c r="I15" s="83"/>
      <c r="J15" s="83"/>
      <c r="K15" s="83"/>
    </row>
    <row r="16" ht="28.5" customHeight="1" spans="1:11">
      <c r="A16" s="84" t="s">
        <v>572</v>
      </c>
      <c r="B16" s="84"/>
      <c r="C16" s="84"/>
      <c r="D16" s="84"/>
      <c r="E16" s="84"/>
      <c r="F16" s="84" t="s">
        <v>274</v>
      </c>
      <c r="G16" s="84"/>
      <c r="H16" s="84"/>
      <c r="I16" s="85" t="s">
        <v>547</v>
      </c>
      <c r="J16" s="85"/>
      <c r="K16" s="85"/>
    </row>
    <row r="17" ht="41.25" customHeight="1" spans="1:11">
      <c r="A17" s="86" t="s">
        <v>2</v>
      </c>
      <c r="B17" s="87" t="s">
        <v>39</v>
      </c>
      <c r="C17" s="87" t="s">
        <v>40</v>
      </c>
      <c r="D17" s="87" t="s">
        <v>511</v>
      </c>
      <c r="E17" s="87" t="s">
        <v>512</v>
      </c>
      <c r="F17" s="87"/>
      <c r="G17" s="87" t="s">
        <v>513</v>
      </c>
      <c r="H17" s="87" t="s">
        <v>514</v>
      </c>
      <c r="I17" s="87"/>
      <c r="J17" s="87" t="s">
        <v>515</v>
      </c>
      <c r="K17" s="88" t="s">
        <v>6</v>
      </c>
    </row>
    <row r="18" ht="54" customHeight="1" spans="1:11">
      <c r="A18" s="89" t="s">
        <v>143</v>
      </c>
      <c r="B18" s="90" t="s">
        <v>548</v>
      </c>
      <c r="C18" s="90" t="s">
        <v>314</v>
      </c>
      <c r="D18" s="90"/>
      <c r="E18" s="91"/>
      <c r="F18" s="91"/>
      <c r="G18" s="91"/>
      <c r="H18" s="90"/>
      <c r="I18" s="90"/>
      <c r="J18" s="90"/>
      <c r="K18" s="100" t="s">
        <v>549</v>
      </c>
    </row>
    <row r="19" ht="18" customHeight="1" spans="1:11">
      <c r="A19" s="89"/>
      <c r="B19" s="90"/>
      <c r="C19" s="90"/>
      <c r="D19" s="90"/>
      <c r="E19" s="91"/>
      <c r="F19" s="91"/>
      <c r="G19" s="91"/>
      <c r="H19" s="90"/>
      <c r="I19" s="90"/>
      <c r="J19" s="90"/>
      <c r="K19" s="100"/>
    </row>
    <row r="20" ht="18" customHeight="1" spans="1:11">
      <c r="A20" s="89"/>
      <c r="B20" s="90"/>
      <c r="C20" s="90"/>
      <c r="D20" s="90"/>
      <c r="E20" s="91"/>
      <c r="F20" s="91"/>
      <c r="G20" s="91"/>
      <c r="H20" s="90"/>
      <c r="I20" s="90"/>
      <c r="J20" s="90"/>
      <c r="K20" s="100"/>
    </row>
    <row r="21" ht="18" customHeight="1" spans="1:11">
      <c r="A21" s="89"/>
      <c r="B21" s="90"/>
      <c r="C21" s="90"/>
      <c r="D21" s="90"/>
      <c r="E21" s="91"/>
      <c r="F21" s="91"/>
      <c r="G21" s="91"/>
      <c r="H21" s="90"/>
      <c r="I21" s="90"/>
      <c r="J21" s="90"/>
      <c r="K21" s="100"/>
    </row>
    <row r="22" ht="18" customHeight="1" spans="1:11">
      <c r="A22" s="89"/>
      <c r="B22" s="90"/>
      <c r="C22" s="90"/>
      <c r="D22" s="90"/>
      <c r="E22" s="91"/>
      <c r="F22" s="91"/>
      <c r="G22" s="91"/>
      <c r="H22" s="90"/>
      <c r="I22" s="90"/>
      <c r="J22" s="90"/>
      <c r="K22" s="100"/>
    </row>
    <row r="23" ht="18" customHeight="1" spans="1:11">
      <c r="A23" s="89"/>
      <c r="B23" s="90"/>
      <c r="C23" s="90"/>
      <c r="D23" s="90"/>
      <c r="E23" s="91"/>
      <c r="F23" s="91"/>
      <c r="G23" s="91"/>
      <c r="H23" s="90"/>
      <c r="I23" s="90"/>
      <c r="J23" s="90"/>
      <c r="K23" s="100"/>
    </row>
    <row r="24" ht="18" customHeight="1" spans="1:11">
      <c r="A24" s="89"/>
      <c r="B24" s="90"/>
      <c r="C24" s="90"/>
      <c r="D24" s="90"/>
      <c r="E24" s="91"/>
      <c r="F24" s="91"/>
      <c r="G24" s="91"/>
      <c r="H24" s="90"/>
      <c r="I24" s="90"/>
      <c r="J24" s="90"/>
      <c r="K24" s="100"/>
    </row>
    <row r="25" ht="18" customHeight="1" spans="1:11">
      <c r="A25" s="89"/>
      <c r="B25" s="90"/>
      <c r="C25" s="90"/>
      <c r="D25" s="90"/>
      <c r="E25" s="91"/>
      <c r="F25" s="91"/>
      <c r="G25" s="91"/>
      <c r="H25" s="90"/>
      <c r="I25" s="90"/>
      <c r="J25" s="90"/>
      <c r="K25" s="100"/>
    </row>
    <row r="26" ht="18" customHeight="1" spans="1:11">
      <c r="A26" s="89"/>
      <c r="B26" s="90"/>
      <c r="C26" s="90"/>
      <c r="D26" s="90"/>
      <c r="E26" s="91"/>
      <c r="F26" s="91"/>
      <c r="G26" s="91"/>
      <c r="H26" s="90"/>
      <c r="I26" s="90"/>
      <c r="J26" s="90"/>
      <c r="K26" s="100"/>
    </row>
    <row r="27" ht="18" customHeight="1" spans="1:11">
      <c r="A27" s="89"/>
      <c r="B27" s="90"/>
      <c r="C27" s="90"/>
      <c r="D27" s="90"/>
      <c r="E27" s="91"/>
      <c r="F27" s="91"/>
      <c r="G27" s="91"/>
      <c r="H27" s="90"/>
      <c r="I27" s="90"/>
      <c r="J27" s="90"/>
      <c r="K27" s="100"/>
    </row>
    <row r="28" ht="18" customHeight="1" spans="1:11">
      <c r="A28" s="89"/>
      <c r="B28" s="90"/>
      <c r="C28" s="90"/>
      <c r="D28" s="90"/>
      <c r="E28" s="91"/>
      <c r="F28" s="91"/>
      <c r="G28" s="91"/>
      <c r="H28" s="90"/>
      <c r="I28" s="90"/>
      <c r="J28" s="90"/>
      <c r="K28" s="100"/>
    </row>
    <row r="29" ht="18" customHeight="1" spans="1:11">
      <c r="A29" s="89"/>
      <c r="B29" s="90"/>
      <c r="C29" s="90"/>
      <c r="D29" s="90"/>
      <c r="E29" s="91"/>
      <c r="F29" s="91"/>
      <c r="G29" s="91"/>
      <c r="H29" s="90"/>
      <c r="I29" s="90"/>
      <c r="J29" s="90"/>
      <c r="K29" s="100"/>
    </row>
    <row r="30" ht="18" customHeight="1" spans="1:11">
      <c r="A30" s="89"/>
      <c r="B30" s="90"/>
      <c r="C30" s="90"/>
      <c r="D30" s="90"/>
      <c r="E30" s="91"/>
      <c r="F30" s="91"/>
      <c r="G30" s="91"/>
      <c r="H30" s="90"/>
      <c r="I30" s="90"/>
      <c r="J30" s="90"/>
      <c r="K30" s="100"/>
    </row>
    <row r="31" ht="18" customHeight="1" spans="1:11">
      <c r="A31" s="89"/>
      <c r="B31" s="90"/>
      <c r="C31" s="90"/>
      <c r="D31" s="90"/>
      <c r="E31" s="91"/>
      <c r="F31" s="91"/>
      <c r="G31" s="91"/>
      <c r="H31" s="90"/>
      <c r="I31" s="90"/>
      <c r="J31" s="90"/>
      <c r="K31" s="100"/>
    </row>
    <row r="32" ht="18" customHeight="1" spans="1:11">
      <c r="A32" s="89"/>
      <c r="B32" s="90"/>
      <c r="C32" s="90"/>
      <c r="D32" s="90"/>
      <c r="E32" s="91"/>
      <c r="F32" s="91"/>
      <c r="G32" s="91"/>
      <c r="H32" s="90"/>
      <c r="I32" s="90"/>
      <c r="J32" s="90"/>
      <c r="K32" s="100"/>
    </row>
    <row r="33" ht="18" customHeight="1" spans="1:11">
      <c r="A33" s="89"/>
      <c r="B33" s="90"/>
      <c r="C33" s="90"/>
      <c r="D33" s="90"/>
      <c r="E33" s="91"/>
      <c r="F33" s="91"/>
      <c r="G33" s="91"/>
      <c r="H33" s="90"/>
      <c r="I33" s="90"/>
      <c r="J33" s="90"/>
      <c r="K33" s="100"/>
    </row>
    <row r="34" ht="18" customHeight="1" spans="1:11">
      <c r="A34" s="89"/>
      <c r="B34" s="90"/>
      <c r="C34" s="90"/>
      <c r="D34" s="90"/>
      <c r="E34" s="91"/>
      <c r="F34" s="91"/>
      <c r="G34" s="91"/>
      <c r="H34" s="90"/>
      <c r="I34" s="90"/>
      <c r="J34" s="90"/>
      <c r="K34" s="100"/>
    </row>
    <row r="35" ht="18" customHeight="1" spans="1:11">
      <c r="A35" s="89"/>
      <c r="B35" s="90"/>
      <c r="C35" s="90"/>
      <c r="D35" s="90"/>
      <c r="E35" s="91"/>
      <c r="F35" s="91"/>
      <c r="G35" s="91"/>
      <c r="H35" s="90"/>
      <c r="I35" s="90"/>
      <c r="J35" s="90"/>
      <c r="K35" s="100"/>
    </row>
    <row r="36" ht="18" customHeight="1" spans="1:11">
      <c r="A36" s="89"/>
      <c r="B36" s="90"/>
      <c r="C36" s="90"/>
      <c r="D36" s="90"/>
      <c r="E36" s="91"/>
      <c r="F36" s="91"/>
      <c r="G36" s="91"/>
      <c r="H36" s="90"/>
      <c r="I36" s="90"/>
      <c r="J36" s="90"/>
      <c r="K36" s="100"/>
    </row>
    <row r="37" ht="18" customHeight="1" spans="1:11">
      <c r="A37" s="89"/>
      <c r="B37" s="90"/>
      <c r="C37" s="90"/>
      <c r="D37" s="90"/>
      <c r="E37" s="91"/>
      <c r="F37" s="91"/>
      <c r="G37" s="91"/>
      <c r="H37" s="90"/>
      <c r="I37" s="90"/>
      <c r="J37" s="90"/>
      <c r="K37" s="100"/>
    </row>
    <row r="38" ht="18" customHeight="1" spans="1:11">
      <c r="A38" s="89"/>
      <c r="B38" s="90"/>
      <c r="C38" s="90"/>
      <c r="D38" s="90"/>
      <c r="E38" s="91"/>
      <c r="F38" s="91"/>
      <c r="G38" s="91"/>
      <c r="H38" s="90"/>
      <c r="I38" s="90"/>
      <c r="J38" s="90"/>
      <c r="K38" s="100"/>
    </row>
    <row r="39" ht="18" customHeight="1" spans="1:11">
      <c r="A39" s="89"/>
      <c r="B39" s="90"/>
      <c r="C39" s="90"/>
      <c r="D39" s="90"/>
      <c r="E39" s="91"/>
      <c r="F39" s="91"/>
      <c r="G39" s="91"/>
      <c r="H39" s="90"/>
      <c r="I39" s="90"/>
      <c r="J39" s="90"/>
      <c r="K39" s="100"/>
    </row>
    <row r="40" ht="18" customHeight="1" spans="1:11">
      <c r="A40" s="89"/>
      <c r="B40" s="90"/>
      <c r="C40" s="90"/>
      <c r="D40" s="90"/>
      <c r="E40" s="91"/>
      <c r="F40" s="91"/>
      <c r="G40" s="91"/>
      <c r="H40" s="90"/>
      <c r="I40" s="90"/>
      <c r="J40" s="90"/>
      <c r="K40" s="100"/>
    </row>
    <row r="41" ht="18" customHeight="1" spans="1:11">
      <c r="A41" s="89"/>
      <c r="B41" s="90"/>
      <c r="C41" s="90"/>
      <c r="D41" s="90"/>
      <c r="E41" s="91"/>
      <c r="F41" s="91"/>
      <c r="G41" s="91"/>
      <c r="H41" s="90"/>
      <c r="I41" s="90"/>
      <c r="J41" s="90"/>
      <c r="K41" s="100"/>
    </row>
    <row r="42" ht="18" customHeight="1" spans="1:11">
      <c r="A42" s="89"/>
      <c r="B42" s="90"/>
      <c r="C42" s="90"/>
      <c r="D42" s="90"/>
      <c r="E42" s="91"/>
      <c r="F42" s="91"/>
      <c r="G42" s="91"/>
      <c r="H42" s="90"/>
      <c r="I42" s="90"/>
      <c r="J42" s="90"/>
      <c r="K42" s="100"/>
    </row>
    <row r="43" ht="18" customHeight="1" spans="1:11">
      <c r="A43" s="89"/>
      <c r="B43" s="90"/>
      <c r="C43" s="90"/>
      <c r="D43" s="90"/>
      <c r="E43" s="91"/>
      <c r="F43" s="91"/>
      <c r="G43" s="91"/>
      <c r="H43" s="90"/>
      <c r="I43" s="90"/>
      <c r="J43" s="90"/>
      <c r="K43" s="100"/>
    </row>
    <row r="44" ht="18" customHeight="1" spans="1:11">
      <c r="A44" s="89"/>
      <c r="B44" s="90"/>
      <c r="C44" s="90"/>
      <c r="D44" s="90"/>
      <c r="E44" s="91"/>
      <c r="F44" s="91"/>
      <c r="G44" s="91"/>
      <c r="H44" s="90"/>
      <c r="I44" s="90"/>
      <c r="J44" s="90"/>
      <c r="K44" s="100"/>
    </row>
    <row r="45" ht="18" customHeight="1" spans="1:11">
      <c r="A45" s="89"/>
      <c r="B45" s="90"/>
      <c r="C45" s="90"/>
      <c r="D45" s="90"/>
      <c r="E45" s="91"/>
      <c r="F45" s="91"/>
      <c r="G45" s="91"/>
      <c r="H45" s="90"/>
      <c r="I45" s="90"/>
      <c r="J45" s="90"/>
      <c r="K45" s="100"/>
    </row>
    <row r="46" ht="18" customHeight="1" spans="1:11">
      <c r="A46" s="89"/>
      <c r="B46" s="90"/>
      <c r="C46" s="90"/>
      <c r="D46" s="90"/>
      <c r="E46" s="91"/>
      <c r="F46" s="91"/>
      <c r="G46" s="91"/>
      <c r="H46" s="90"/>
      <c r="I46" s="90"/>
      <c r="J46" s="90"/>
      <c r="K46" s="100"/>
    </row>
    <row r="47" ht="18" customHeight="1" spans="1:11">
      <c r="A47" s="93" t="s">
        <v>550</v>
      </c>
      <c r="B47" s="94"/>
      <c r="C47" s="95"/>
      <c r="D47" s="95"/>
      <c r="E47" s="95"/>
      <c r="F47" s="95"/>
      <c r="G47" s="101"/>
      <c r="H47" s="105"/>
      <c r="I47" s="105"/>
      <c r="J47" s="105"/>
      <c r="K47" s="107"/>
    </row>
    <row r="48" ht="18" customHeight="1" spans="1:11">
      <c r="A48" s="103" t="s">
        <v>544</v>
      </c>
      <c r="B48" s="103"/>
      <c r="C48" s="103"/>
      <c r="D48" s="103"/>
      <c r="E48" s="103"/>
      <c r="F48" s="106" t="s">
        <v>545</v>
      </c>
      <c r="G48" s="106"/>
      <c r="H48" s="106"/>
      <c r="I48" s="106"/>
      <c r="J48" s="106"/>
      <c r="K48" s="106"/>
    </row>
    <row r="49" ht="18" customHeight="1" spans="1:11">
      <c r="A49" s="103"/>
      <c r="B49" s="103"/>
      <c r="C49" s="103"/>
      <c r="D49" s="103"/>
      <c r="E49" s="103"/>
      <c r="F49" s="104"/>
      <c r="G49" s="104"/>
      <c r="H49" s="104"/>
      <c r="I49" s="104" t="s">
        <v>546</v>
      </c>
      <c r="J49" s="104"/>
      <c r="K49" s="104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6.75" defaultRowHeight="11.25" outlineLevelCol="6"/>
  <cols>
    <col min="1" max="1" width="8.375" style="81" customWidth="1"/>
    <col min="2" max="2" width="33" style="81" customWidth="1"/>
    <col min="3" max="3" width="8.625" style="81" customWidth="1"/>
    <col min="4" max="4" width="7.75" style="81" customWidth="1"/>
    <col min="5" max="5" width="7.375" style="81" customWidth="1"/>
    <col min="6" max="6" width="6.375" style="81" customWidth="1"/>
    <col min="7" max="7" width="15.25" style="81" customWidth="1"/>
    <col min="8" max="16384" width="6.75" style="81"/>
  </cols>
  <sheetData>
    <row r="1" ht="39.75" customHeight="1" spans="1:7">
      <c r="A1" s="82" t="s">
        <v>551</v>
      </c>
      <c r="B1" s="82"/>
      <c r="C1" s="82"/>
      <c r="D1" s="82"/>
      <c r="E1" s="82"/>
      <c r="F1" s="83"/>
      <c r="G1" s="83"/>
    </row>
    <row r="2" ht="28.5" customHeight="1" spans="1:7">
      <c r="A2" s="84" t="s">
        <v>572</v>
      </c>
      <c r="B2" s="84"/>
      <c r="C2" s="84"/>
      <c r="D2" s="84" t="s">
        <v>274</v>
      </c>
      <c r="E2" s="84"/>
      <c r="F2" s="85" t="s">
        <v>275</v>
      </c>
      <c r="G2" s="85"/>
    </row>
    <row r="3" ht="18.75" customHeight="1" spans="1:7">
      <c r="A3" s="86" t="s">
        <v>2</v>
      </c>
      <c r="B3" s="87" t="s">
        <v>40</v>
      </c>
      <c r="C3" s="87" t="s">
        <v>4</v>
      </c>
      <c r="D3" s="87"/>
      <c r="E3" s="87" t="s">
        <v>552</v>
      </c>
      <c r="F3" s="87"/>
      <c r="G3" s="88" t="s">
        <v>6</v>
      </c>
    </row>
    <row r="4" ht="18" customHeight="1" spans="1:7">
      <c r="A4" s="89" t="s">
        <v>44</v>
      </c>
      <c r="B4" s="90" t="s">
        <v>297</v>
      </c>
      <c r="C4" s="91" t="s">
        <v>553</v>
      </c>
      <c r="D4" s="91"/>
      <c r="E4" s="91"/>
      <c r="F4" s="91"/>
      <c r="G4" s="100" t="s">
        <v>554</v>
      </c>
    </row>
    <row r="5" ht="18" customHeight="1" spans="1:7">
      <c r="A5" s="89" t="s">
        <v>51</v>
      </c>
      <c r="B5" s="90" t="s">
        <v>7</v>
      </c>
      <c r="C5" s="91" t="s">
        <v>553</v>
      </c>
      <c r="D5" s="91"/>
      <c r="E5" s="91"/>
      <c r="F5" s="91"/>
      <c r="G5" s="100"/>
    </row>
    <row r="6" ht="18" customHeight="1" spans="1:7">
      <c r="A6" s="89" t="s">
        <v>291</v>
      </c>
      <c r="B6" s="90" t="s">
        <v>556</v>
      </c>
      <c r="C6" s="91" t="s">
        <v>557</v>
      </c>
      <c r="D6" s="91"/>
      <c r="E6" s="91"/>
      <c r="F6" s="91"/>
      <c r="G6" s="100" t="s">
        <v>558</v>
      </c>
    </row>
    <row r="7" ht="18" customHeight="1" spans="1:7">
      <c r="A7" s="89" t="s">
        <v>293</v>
      </c>
      <c r="B7" s="90" t="s">
        <v>559</v>
      </c>
      <c r="C7" s="91" t="s">
        <v>553</v>
      </c>
      <c r="D7" s="91"/>
      <c r="E7" s="91"/>
      <c r="F7" s="91"/>
      <c r="G7" s="100" t="s">
        <v>560</v>
      </c>
    </row>
    <row r="8" ht="18" customHeight="1" spans="1:7">
      <c r="A8" s="89" t="s">
        <v>56</v>
      </c>
      <c r="B8" s="90" t="s">
        <v>300</v>
      </c>
      <c r="C8" s="91"/>
      <c r="D8" s="91"/>
      <c r="E8" s="91"/>
      <c r="F8" s="91"/>
      <c r="G8" s="100" t="s">
        <v>561</v>
      </c>
    </row>
    <row r="9" ht="18" customHeight="1" spans="1:7">
      <c r="A9" s="89" t="s">
        <v>61</v>
      </c>
      <c r="B9" s="90" t="s">
        <v>302</v>
      </c>
      <c r="C9" s="91"/>
      <c r="D9" s="91"/>
      <c r="E9" s="91"/>
      <c r="F9" s="91"/>
      <c r="G9" s="100" t="s">
        <v>562</v>
      </c>
    </row>
    <row r="10" ht="18" customHeight="1" spans="1:7">
      <c r="A10" s="89" t="s">
        <v>66</v>
      </c>
      <c r="B10" s="90" t="s">
        <v>304</v>
      </c>
      <c r="C10" s="91"/>
      <c r="D10" s="91"/>
      <c r="E10" s="91"/>
      <c r="F10" s="91"/>
      <c r="G10" s="100"/>
    </row>
    <row r="11" ht="18" customHeight="1" spans="1:7">
      <c r="A11" s="89" t="s">
        <v>127</v>
      </c>
      <c r="B11" s="90" t="s">
        <v>306</v>
      </c>
      <c r="C11" s="91"/>
      <c r="D11" s="91"/>
      <c r="E11" s="91"/>
      <c r="F11" s="91"/>
      <c r="G11" s="100"/>
    </row>
    <row r="12" ht="18" customHeight="1" spans="1:7">
      <c r="A12" s="89" t="s">
        <v>131</v>
      </c>
      <c r="B12" s="90" t="s">
        <v>308</v>
      </c>
      <c r="C12" s="91"/>
      <c r="D12" s="91"/>
      <c r="E12" s="91"/>
      <c r="F12" s="91"/>
      <c r="G12" s="100"/>
    </row>
    <row r="13" ht="18" customHeight="1" spans="1:7">
      <c r="A13" s="89" t="s">
        <v>135</v>
      </c>
      <c r="B13" s="90" t="s">
        <v>312</v>
      </c>
      <c r="C13" s="91"/>
      <c r="D13" s="91"/>
      <c r="E13" s="91"/>
      <c r="F13" s="91"/>
      <c r="G13" s="100"/>
    </row>
    <row r="14" ht="18" customHeight="1" spans="1:7">
      <c r="A14" s="89" t="s">
        <v>139</v>
      </c>
      <c r="B14" s="90" t="s">
        <v>310</v>
      </c>
      <c r="C14" s="91"/>
      <c r="D14" s="91"/>
      <c r="E14" s="91"/>
      <c r="F14" s="91"/>
      <c r="G14" s="100"/>
    </row>
    <row r="15" ht="18" customHeight="1" spans="1:7">
      <c r="A15" s="89" t="s">
        <v>143</v>
      </c>
      <c r="B15" s="90" t="s">
        <v>314</v>
      </c>
      <c r="C15" s="91"/>
      <c r="D15" s="91"/>
      <c r="E15" s="91"/>
      <c r="F15" s="91"/>
      <c r="G15" s="100"/>
    </row>
    <row r="16" ht="18" customHeight="1" spans="1:7">
      <c r="A16" s="89"/>
      <c r="B16" s="90"/>
      <c r="C16" s="91"/>
      <c r="D16" s="91"/>
      <c r="E16" s="91"/>
      <c r="F16" s="91"/>
      <c r="G16" s="100"/>
    </row>
    <row r="17" ht="18" customHeight="1" spans="1:7">
      <c r="A17" s="89"/>
      <c r="B17" s="90"/>
      <c r="C17" s="91"/>
      <c r="D17" s="91"/>
      <c r="E17" s="91"/>
      <c r="F17" s="91"/>
      <c r="G17" s="100"/>
    </row>
    <row r="18" ht="18" customHeight="1" spans="1:7">
      <c r="A18" s="89"/>
      <c r="B18" s="90"/>
      <c r="C18" s="91"/>
      <c r="D18" s="91"/>
      <c r="E18" s="91"/>
      <c r="F18" s="91"/>
      <c r="G18" s="100"/>
    </row>
    <row r="19" ht="18" customHeight="1" spans="1:7">
      <c r="A19" s="89"/>
      <c r="B19" s="90"/>
      <c r="C19" s="91"/>
      <c r="D19" s="91"/>
      <c r="E19" s="91"/>
      <c r="F19" s="91"/>
      <c r="G19" s="100"/>
    </row>
    <row r="20" ht="18" customHeight="1" spans="1:7">
      <c r="A20" s="89"/>
      <c r="B20" s="90"/>
      <c r="C20" s="91"/>
      <c r="D20" s="91"/>
      <c r="E20" s="91"/>
      <c r="F20" s="91"/>
      <c r="G20" s="100"/>
    </row>
    <row r="21" ht="18" customHeight="1" spans="1:7">
      <c r="A21" s="89"/>
      <c r="B21" s="90"/>
      <c r="C21" s="91"/>
      <c r="D21" s="91"/>
      <c r="E21" s="91"/>
      <c r="F21" s="91"/>
      <c r="G21" s="100"/>
    </row>
    <row r="22" ht="18" customHeight="1" spans="1:7">
      <c r="A22" s="89"/>
      <c r="B22" s="90"/>
      <c r="C22" s="91"/>
      <c r="D22" s="91"/>
      <c r="E22" s="91"/>
      <c r="F22" s="91"/>
      <c r="G22" s="100"/>
    </row>
    <row r="23" ht="18" customHeight="1" spans="1:7">
      <c r="A23" s="89"/>
      <c r="B23" s="90"/>
      <c r="C23" s="91"/>
      <c r="D23" s="91"/>
      <c r="E23" s="91"/>
      <c r="F23" s="91"/>
      <c r="G23" s="100"/>
    </row>
    <row r="24" ht="18" customHeight="1" spans="1:7">
      <c r="A24" s="89"/>
      <c r="B24" s="90"/>
      <c r="C24" s="91"/>
      <c r="D24" s="91"/>
      <c r="E24" s="91"/>
      <c r="F24" s="91"/>
      <c r="G24" s="100"/>
    </row>
    <row r="25" ht="18" customHeight="1" spans="1:7">
      <c r="A25" s="89"/>
      <c r="B25" s="90"/>
      <c r="C25" s="91"/>
      <c r="D25" s="91"/>
      <c r="E25" s="91"/>
      <c r="F25" s="91"/>
      <c r="G25" s="100"/>
    </row>
    <row r="26" ht="18" customHeight="1" spans="1:7">
      <c r="A26" s="89"/>
      <c r="B26" s="90"/>
      <c r="C26" s="91"/>
      <c r="D26" s="91"/>
      <c r="E26" s="91"/>
      <c r="F26" s="91"/>
      <c r="G26" s="100"/>
    </row>
    <row r="27" ht="18" customHeight="1" spans="1:7">
      <c r="A27" s="89"/>
      <c r="B27" s="90"/>
      <c r="C27" s="91"/>
      <c r="D27" s="91"/>
      <c r="E27" s="91"/>
      <c r="F27" s="91"/>
      <c r="G27" s="100"/>
    </row>
    <row r="28" ht="18" customHeight="1" spans="1:7">
      <c r="A28" s="89"/>
      <c r="B28" s="90"/>
      <c r="C28" s="91"/>
      <c r="D28" s="91"/>
      <c r="E28" s="91"/>
      <c r="F28" s="91"/>
      <c r="G28" s="100"/>
    </row>
    <row r="29" ht="18" customHeight="1" spans="1:7">
      <c r="A29" s="89"/>
      <c r="B29" s="90"/>
      <c r="C29" s="91"/>
      <c r="D29" s="91"/>
      <c r="E29" s="91"/>
      <c r="F29" s="91"/>
      <c r="G29" s="100"/>
    </row>
    <row r="30" ht="18" customHeight="1" spans="1:7">
      <c r="A30" s="89"/>
      <c r="B30" s="90"/>
      <c r="C30" s="91"/>
      <c r="D30" s="91"/>
      <c r="E30" s="91"/>
      <c r="F30" s="91"/>
      <c r="G30" s="100"/>
    </row>
    <row r="31" ht="18" customHeight="1" spans="1:7">
      <c r="A31" s="89"/>
      <c r="B31" s="90"/>
      <c r="C31" s="91"/>
      <c r="D31" s="91"/>
      <c r="E31" s="91"/>
      <c r="F31" s="91"/>
      <c r="G31" s="100"/>
    </row>
    <row r="32" ht="18" customHeight="1" spans="1:7">
      <c r="A32" s="89"/>
      <c r="B32" s="90"/>
      <c r="C32" s="91"/>
      <c r="D32" s="91"/>
      <c r="E32" s="91"/>
      <c r="F32" s="91"/>
      <c r="G32" s="100"/>
    </row>
    <row r="33" ht="18" customHeight="1" spans="1:7">
      <c r="A33" s="89"/>
      <c r="B33" s="90"/>
      <c r="C33" s="91"/>
      <c r="D33" s="91"/>
      <c r="E33" s="91"/>
      <c r="F33" s="91"/>
      <c r="G33" s="100"/>
    </row>
    <row r="34" ht="18" customHeight="1" spans="1:7">
      <c r="A34" s="89"/>
      <c r="B34" s="90"/>
      <c r="C34" s="91"/>
      <c r="D34" s="91"/>
      <c r="E34" s="91"/>
      <c r="F34" s="91"/>
      <c r="G34" s="100"/>
    </row>
    <row r="35" ht="18" customHeight="1" spans="1:7">
      <c r="A35" s="89"/>
      <c r="B35" s="90"/>
      <c r="C35" s="91"/>
      <c r="D35" s="91"/>
      <c r="E35" s="91"/>
      <c r="F35" s="91"/>
      <c r="G35" s="100"/>
    </row>
    <row r="36" ht="18" customHeight="1" spans="1:7">
      <c r="A36" s="93" t="s">
        <v>550</v>
      </c>
      <c r="B36" s="95"/>
      <c r="C36" s="101"/>
      <c r="D36" s="101"/>
      <c r="E36" s="101"/>
      <c r="F36" s="101"/>
      <c r="G36" s="102" t="s">
        <v>557</v>
      </c>
    </row>
    <row r="37" ht="18" customHeight="1" spans="1:7">
      <c r="A37" s="103" t="s">
        <v>563</v>
      </c>
      <c r="B37" s="103"/>
      <c r="C37" s="103"/>
      <c r="D37" s="103"/>
      <c r="E37" s="103"/>
      <c r="F37" s="103"/>
      <c r="G37" s="103"/>
    </row>
    <row r="38" ht="18" customHeight="1" spans="1:7">
      <c r="A38" s="103"/>
      <c r="B38" s="103"/>
      <c r="C38" s="103"/>
      <c r="D38" s="103"/>
      <c r="E38" s="103"/>
      <c r="F38" s="104" t="s">
        <v>564</v>
      </c>
      <c r="G38" s="104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6.75" defaultRowHeight="11.25" outlineLevelCol="6"/>
  <cols>
    <col min="1" max="1" width="7.25" style="81" customWidth="1"/>
    <col min="2" max="2" width="20.25" style="81" customWidth="1"/>
    <col min="3" max="3" width="22.5" style="81" customWidth="1"/>
    <col min="4" max="4" width="14.875" style="81" customWidth="1"/>
    <col min="5" max="5" width="0.25" style="81" customWidth="1"/>
    <col min="6" max="6" width="9" style="81" customWidth="1"/>
    <col min="7" max="7" width="12.625" style="81" customWidth="1"/>
    <col min="8" max="16384" width="6.75" style="81"/>
  </cols>
  <sheetData>
    <row r="1" ht="39.75" customHeight="1" spans="1:7">
      <c r="A1" s="82" t="s">
        <v>565</v>
      </c>
      <c r="B1" s="82"/>
      <c r="C1" s="82"/>
      <c r="D1" s="82"/>
      <c r="E1" s="82"/>
      <c r="F1" s="83"/>
      <c r="G1" s="83"/>
    </row>
    <row r="2" ht="28.5" customHeight="1" spans="1:7">
      <c r="A2" s="84" t="s">
        <v>572</v>
      </c>
      <c r="B2" s="84"/>
      <c r="C2" s="84"/>
      <c r="D2" s="84" t="s">
        <v>274</v>
      </c>
      <c r="E2" s="84"/>
      <c r="F2" s="85" t="s">
        <v>275</v>
      </c>
      <c r="G2" s="85"/>
    </row>
    <row r="3" ht="28.5" customHeight="1" spans="1:7">
      <c r="A3" s="86" t="s">
        <v>2</v>
      </c>
      <c r="B3" s="87" t="s">
        <v>40</v>
      </c>
      <c r="C3" s="87" t="s">
        <v>511</v>
      </c>
      <c r="D3" s="87" t="s">
        <v>566</v>
      </c>
      <c r="E3" s="87" t="s">
        <v>567</v>
      </c>
      <c r="F3" s="87"/>
      <c r="G3" s="88" t="s">
        <v>568</v>
      </c>
    </row>
    <row r="4" ht="28.5" customHeight="1" spans="1:7">
      <c r="A4" s="89" t="s">
        <v>44</v>
      </c>
      <c r="B4" s="90" t="s">
        <v>316</v>
      </c>
      <c r="C4" s="90" t="s">
        <v>569</v>
      </c>
      <c r="D4" s="91"/>
      <c r="E4" s="91" t="s">
        <v>139</v>
      </c>
      <c r="F4" s="91"/>
      <c r="G4" s="92"/>
    </row>
    <row r="5" ht="18" customHeight="1" spans="1:7">
      <c r="A5" s="89"/>
      <c r="B5" s="90"/>
      <c r="C5" s="90"/>
      <c r="D5" s="91"/>
      <c r="E5" s="91"/>
      <c r="F5" s="91"/>
      <c r="G5" s="92"/>
    </row>
    <row r="6" ht="18" customHeight="1" spans="1:7">
      <c r="A6" s="89"/>
      <c r="B6" s="90"/>
      <c r="C6" s="90"/>
      <c r="D6" s="91"/>
      <c r="E6" s="91"/>
      <c r="F6" s="91"/>
      <c r="G6" s="92"/>
    </row>
    <row r="7" ht="18" customHeight="1" spans="1:7">
      <c r="A7" s="89"/>
      <c r="B7" s="90"/>
      <c r="C7" s="90"/>
      <c r="D7" s="91"/>
      <c r="E7" s="91"/>
      <c r="F7" s="91"/>
      <c r="G7" s="92"/>
    </row>
    <row r="8" ht="18" customHeight="1" spans="1:7">
      <c r="A8" s="89"/>
      <c r="B8" s="90"/>
      <c r="C8" s="90"/>
      <c r="D8" s="91"/>
      <c r="E8" s="91"/>
      <c r="F8" s="91"/>
      <c r="G8" s="92"/>
    </row>
    <row r="9" ht="18" customHeight="1" spans="1:7">
      <c r="A9" s="89"/>
      <c r="B9" s="90"/>
      <c r="C9" s="90"/>
      <c r="D9" s="91"/>
      <c r="E9" s="91"/>
      <c r="F9" s="91"/>
      <c r="G9" s="92"/>
    </row>
    <row r="10" ht="18" customHeight="1" spans="1:7">
      <c r="A10" s="89"/>
      <c r="B10" s="90"/>
      <c r="C10" s="90"/>
      <c r="D10" s="91"/>
      <c r="E10" s="91"/>
      <c r="F10" s="91"/>
      <c r="G10" s="92"/>
    </row>
    <row r="11" ht="18" customHeight="1" spans="1:7">
      <c r="A11" s="89"/>
      <c r="B11" s="90"/>
      <c r="C11" s="90"/>
      <c r="D11" s="91"/>
      <c r="E11" s="91"/>
      <c r="F11" s="91"/>
      <c r="G11" s="92"/>
    </row>
    <row r="12" ht="18" customHeight="1" spans="1:7">
      <c r="A12" s="89"/>
      <c r="B12" s="90"/>
      <c r="C12" s="90"/>
      <c r="D12" s="91"/>
      <c r="E12" s="91"/>
      <c r="F12" s="91"/>
      <c r="G12" s="92"/>
    </row>
    <row r="13" ht="18" customHeight="1" spans="1:7">
      <c r="A13" s="89"/>
      <c r="B13" s="90"/>
      <c r="C13" s="90"/>
      <c r="D13" s="91"/>
      <c r="E13" s="91"/>
      <c r="F13" s="91"/>
      <c r="G13" s="92"/>
    </row>
    <row r="14" ht="18" customHeight="1" spans="1:7">
      <c r="A14" s="89"/>
      <c r="B14" s="90"/>
      <c r="C14" s="90"/>
      <c r="D14" s="91"/>
      <c r="E14" s="91"/>
      <c r="F14" s="91"/>
      <c r="G14" s="92"/>
    </row>
    <row r="15" ht="18" customHeight="1" spans="1:7">
      <c r="A15" s="89"/>
      <c r="B15" s="90"/>
      <c r="C15" s="90"/>
      <c r="D15" s="91"/>
      <c r="E15" s="91"/>
      <c r="F15" s="91"/>
      <c r="G15" s="92"/>
    </row>
    <row r="16" ht="18" customHeight="1" spans="1:7">
      <c r="A16" s="89"/>
      <c r="B16" s="90"/>
      <c r="C16" s="90"/>
      <c r="D16" s="91"/>
      <c r="E16" s="91"/>
      <c r="F16" s="91"/>
      <c r="G16" s="92"/>
    </row>
    <row r="17" ht="18" customHeight="1" spans="1:7">
      <c r="A17" s="89"/>
      <c r="B17" s="90"/>
      <c r="C17" s="90"/>
      <c r="D17" s="91"/>
      <c r="E17" s="91"/>
      <c r="F17" s="91"/>
      <c r="G17" s="92"/>
    </row>
    <row r="18" ht="18" customHeight="1" spans="1:7">
      <c r="A18" s="89"/>
      <c r="B18" s="90"/>
      <c r="C18" s="90"/>
      <c r="D18" s="91"/>
      <c r="E18" s="91"/>
      <c r="F18" s="91"/>
      <c r="G18" s="92"/>
    </row>
    <row r="19" ht="18" customHeight="1" spans="1:7">
      <c r="A19" s="89"/>
      <c r="B19" s="90"/>
      <c r="C19" s="90"/>
      <c r="D19" s="91"/>
      <c r="E19" s="91"/>
      <c r="F19" s="91"/>
      <c r="G19" s="92"/>
    </row>
    <row r="20" ht="18" customHeight="1" spans="1:7">
      <c r="A20" s="89"/>
      <c r="B20" s="90"/>
      <c r="C20" s="90"/>
      <c r="D20" s="91"/>
      <c r="E20" s="91"/>
      <c r="F20" s="91"/>
      <c r="G20" s="92"/>
    </row>
    <row r="21" ht="18" customHeight="1" spans="1:7">
      <c r="A21" s="89"/>
      <c r="B21" s="90"/>
      <c r="C21" s="90"/>
      <c r="D21" s="91"/>
      <c r="E21" s="91"/>
      <c r="F21" s="91"/>
      <c r="G21" s="92"/>
    </row>
    <row r="22" ht="18" customHeight="1" spans="1:7">
      <c r="A22" s="89"/>
      <c r="B22" s="90"/>
      <c r="C22" s="90"/>
      <c r="D22" s="91"/>
      <c r="E22" s="91"/>
      <c r="F22" s="91"/>
      <c r="G22" s="92"/>
    </row>
    <row r="23" ht="18" customHeight="1" spans="1:7">
      <c r="A23" s="89"/>
      <c r="B23" s="90"/>
      <c r="C23" s="90"/>
      <c r="D23" s="91"/>
      <c r="E23" s="91"/>
      <c r="F23" s="91"/>
      <c r="G23" s="92"/>
    </row>
    <row r="24" ht="18" customHeight="1" spans="1:7">
      <c r="A24" s="89"/>
      <c r="B24" s="90"/>
      <c r="C24" s="90"/>
      <c r="D24" s="91"/>
      <c r="E24" s="91"/>
      <c r="F24" s="91"/>
      <c r="G24" s="92"/>
    </row>
    <row r="25" ht="18" customHeight="1" spans="1:7">
      <c r="A25" s="89"/>
      <c r="B25" s="90"/>
      <c r="C25" s="90"/>
      <c r="D25" s="91"/>
      <c r="E25" s="91"/>
      <c r="F25" s="91"/>
      <c r="G25" s="92"/>
    </row>
    <row r="26" ht="18" customHeight="1" spans="1:7">
      <c r="A26" s="89"/>
      <c r="B26" s="90"/>
      <c r="C26" s="90"/>
      <c r="D26" s="91"/>
      <c r="E26" s="91"/>
      <c r="F26" s="91"/>
      <c r="G26" s="92"/>
    </row>
    <row r="27" ht="18" customHeight="1" spans="1:7">
      <c r="A27" s="89"/>
      <c r="B27" s="90"/>
      <c r="C27" s="90"/>
      <c r="D27" s="91"/>
      <c r="E27" s="91"/>
      <c r="F27" s="91"/>
      <c r="G27" s="92"/>
    </row>
    <row r="28" ht="18" customHeight="1" spans="1:7">
      <c r="A28" s="89"/>
      <c r="B28" s="90"/>
      <c r="C28" s="90"/>
      <c r="D28" s="91"/>
      <c r="E28" s="91"/>
      <c r="F28" s="91"/>
      <c r="G28" s="92"/>
    </row>
    <row r="29" ht="18" customHeight="1" spans="1:7">
      <c r="A29" s="89"/>
      <c r="B29" s="90"/>
      <c r="C29" s="90"/>
      <c r="D29" s="91"/>
      <c r="E29" s="91"/>
      <c r="F29" s="91"/>
      <c r="G29" s="92"/>
    </row>
    <row r="30" ht="18" customHeight="1" spans="1:7">
      <c r="A30" s="89"/>
      <c r="B30" s="90"/>
      <c r="C30" s="90"/>
      <c r="D30" s="91"/>
      <c r="E30" s="91"/>
      <c r="F30" s="91"/>
      <c r="G30" s="92"/>
    </row>
    <row r="31" ht="18" customHeight="1" spans="1:7">
      <c r="A31" s="89"/>
      <c r="B31" s="90"/>
      <c r="C31" s="90"/>
      <c r="D31" s="91"/>
      <c r="E31" s="91"/>
      <c r="F31" s="91"/>
      <c r="G31" s="92"/>
    </row>
    <row r="32" ht="18" customHeight="1" spans="1:7">
      <c r="A32" s="89"/>
      <c r="B32" s="90"/>
      <c r="C32" s="90"/>
      <c r="D32" s="91"/>
      <c r="E32" s="91"/>
      <c r="F32" s="91"/>
      <c r="G32" s="92"/>
    </row>
    <row r="33" ht="18" customHeight="1" spans="1:7">
      <c r="A33" s="89"/>
      <c r="B33" s="90"/>
      <c r="C33" s="90"/>
      <c r="D33" s="91"/>
      <c r="E33" s="91"/>
      <c r="F33" s="91"/>
      <c r="G33" s="92"/>
    </row>
    <row r="34" ht="18" customHeight="1" spans="1:7">
      <c r="A34" s="89"/>
      <c r="B34" s="90"/>
      <c r="C34" s="90"/>
      <c r="D34" s="91"/>
      <c r="E34" s="91"/>
      <c r="F34" s="91"/>
      <c r="G34" s="92"/>
    </row>
    <row r="35" ht="18" customHeight="1" spans="1:7">
      <c r="A35" s="93" t="s">
        <v>550</v>
      </c>
      <c r="B35" s="94"/>
      <c r="C35" s="95"/>
      <c r="D35" s="95"/>
      <c r="E35" s="95"/>
      <c r="F35" s="95"/>
      <c r="G35" s="96"/>
    </row>
    <row r="36" ht="18" customHeight="1" spans="1:7">
      <c r="A36" s="97" t="s">
        <v>570</v>
      </c>
      <c r="B36" s="97"/>
      <c r="C36" s="97"/>
      <c r="D36" s="98" t="s">
        <v>545</v>
      </c>
      <c r="E36" s="98"/>
      <c r="F36" s="98"/>
      <c r="G36" s="98"/>
    </row>
    <row r="37" ht="18" customHeight="1" spans="1:7">
      <c r="A37" s="97"/>
      <c r="B37" s="97"/>
      <c r="C37" s="97"/>
      <c r="D37" s="98"/>
      <c r="E37" s="98"/>
      <c r="F37" s="99" t="s">
        <v>571</v>
      </c>
      <c r="G37" s="99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B55"/>
  <sheetViews>
    <sheetView workbookViewId="0">
      <selection activeCell="J19" sqref="J19"/>
    </sheetView>
  </sheetViews>
  <sheetFormatPr defaultColWidth="9" defaultRowHeight="14.25"/>
  <cols>
    <col min="1" max="1" width="2.33333333333333" style="8" customWidth="1"/>
    <col min="2" max="2" width="6.775" style="8" customWidth="1"/>
    <col min="3" max="3" width="23.8833333333333" style="8" customWidth="1"/>
    <col min="4" max="4" width="13" style="8" customWidth="1"/>
    <col min="5" max="5" width="10.775" style="9" customWidth="1"/>
    <col min="6" max="6" width="10.8833333333333" style="9" customWidth="1"/>
    <col min="7" max="7" width="13.3333333333333" style="9" customWidth="1"/>
    <col min="8" max="8" width="7.21666666666667" style="8" customWidth="1"/>
    <col min="9" max="11" width="13" style="8" customWidth="1"/>
    <col min="12" max="13" width="13" style="8" hidden="1" customWidth="1"/>
    <col min="14" max="14" width="13" style="8" customWidth="1"/>
    <col min="15" max="16381" width="9" style="8"/>
    <col min="16382" max="16384" width="9" style="10"/>
  </cols>
  <sheetData>
    <row r="1" ht="30" customHeight="1" spans="2:8">
      <c r="B1" s="11" t="s">
        <v>580</v>
      </c>
      <c r="C1" s="11"/>
      <c r="D1" s="11"/>
      <c r="E1" s="11"/>
      <c r="F1" s="11"/>
      <c r="G1" s="11"/>
      <c r="H1" s="11"/>
    </row>
    <row r="2" spans="2:10">
      <c r="B2" s="12" t="s">
        <v>2</v>
      </c>
      <c r="C2" s="13" t="s">
        <v>581</v>
      </c>
      <c r="D2" s="13" t="s">
        <v>499</v>
      </c>
      <c r="E2" s="14" t="s">
        <v>582</v>
      </c>
      <c r="F2" s="14"/>
      <c r="G2" s="14"/>
      <c r="H2" s="15"/>
      <c r="I2" s="70"/>
      <c r="J2" s="10"/>
    </row>
    <row r="3" ht="24" spans="2:16382">
      <c r="B3" s="16"/>
      <c r="C3" s="17"/>
      <c r="D3" s="17"/>
      <c r="E3" s="18" t="s">
        <v>583</v>
      </c>
      <c r="F3" s="18" t="s">
        <v>75</v>
      </c>
      <c r="G3" s="18" t="s">
        <v>584</v>
      </c>
      <c r="H3" s="19" t="s">
        <v>6</v>
      </c>
      <c r="I3" s="71"/>
      <c r="J3" s="72" t="s">
        <v>585</v>
      </c>
      <c r="K3" s="72" t="s">
        <v>586</v>
      </c>
      <c r="L3" s="10" t="s">
        <v>587</v>
      </c>
      <c r="M3" s="73" t="s">
        <v>586</v>
      </c>
      <c r="XFB3" s="8"/>
    </row>
    <row r="4" spans="2:16382">
      <c r="B4" s="20" t="s">
        <v>588</v>
      </c>
      <c r="C4" s="21"/>
      <c r="D4" s="22" t="s">
        <v>589</v>
      </c>
      <c r="E4" s="23">
        <f t="shared" ref="E4:J4" si="0">SUM(E5:E11)</f>
        <v>30640.7890497871</v>
      </c>
      <c r="F4" s="24">
        <f t="shared" si="0"/>
        <v>3.171</v>
      </c>
      <c r="G4" s="25">
        <f t="shared" ref="G4:G11" si="1">E4/F4</f>
        <v>9662.8158466689</v>
      </c>
      <c r="H4" s="26"/>
      <c r="I4" s="74"/>
      <c r="J4" s="75">
        <f t="shared" si="0"/>
        <v>37646.67</v>
      </c>
      <c r="K4" s="76">
        <f t="shared" ref="K4:K11" si="2">E4-J4</f>
        <v>-7005.88095021291</v>
      </c>
      <c r="L4" s="10">
        <f>SUM(L5:L11)</f>
        <v>37156.84</v>
      </c>
      <c r="M4" s="9">
        <f t="shared" ref="M4:M11" si="3">E4-L4</f>
        <v>-6516.05095021291</v>
      </c>
      <c r="XFB4" s="8"/>
    </row>
    <row r="5" spans="2:16382">
      <c r="B5" s="27" t="s">
        <v>44</v>
      </c>
      <c r="C5" s="28" t="s">
        <v>590</v>
      </c>
      <c r="D5" s="29" t="s">
        <v>589</v>
      </c>
      <c r="E5" s="30">
        <f>[8]规划纵一路!E5</f>
        <v>7996.99715768171</v>
      </c>
      <c r="F5" s="31">
        <v>0.797</v>
      </c>
      <c r="G5" s="32">
        <f t="shared" si="1"/>
        <v>10033.8734726245</v>
      </c>
      <c r="H5" s="26"/>
      <c r="I5" s="74"/>
      <c r="J5" s="75">
        <v>9989.85</v>
      </c>
      <c r="K5" s="76">
        <f t="shared" si="2"/>
        <v>-1992.85284231829</v>
      </c>
      <c r="L5" s="10">
        <v>8465.13</v>
      </c>
      <c r="M5" s="9">
        <f t="shared" si="3"/>
        <v>-468.132842318289</v>
      </c>
      <c r="N5" s="77"/>
      <c r="O5" s="78"/>
      <c r="XFB5" s="8"/>
    </row>
    <row r="6" spans="2:16382">
      <c r="B6" s="27" t="s">
        <v>51</v>
      </c>
      <c r="C6" s="28" t="s">
        <v>591</v>
      </c>
      <c r="D6" s="29" t="s">
        <v>589</v>
      </c>
      <c r="E6" s="30">
        <f>'[8]规划纵二路 '!E5</f>
        <v>5499.97656220975</v>
      </c>
      <c r="F6" s="31">
        <v>0.444</v>
      </c>
      <c r="G6" s="32">
        <f t="shared" si="1"/>
        <v>12387.3345995715</v>
      </c>
      <c r="H6" s="26"/>
      <c r="I6" s="74"/>
      <c r="J6" s="75">
        <v>3992.22</v>
      </c>
      <c r="K6" s="76">
        <f t="shared" si="2"/>
        <v>1507.75656220975</v>
      </c>
      <c r="L6" s="10">
        <v>6368.45</v>
      </c>
      <c r="M6" s="9">
        <f t="shared" si="3"/>
        <v>-868.47343779025</v>
      </c>
      <c r="N6" s="77"/>
      <c r="O6" s="78"/>
      <c r="XFB6" s="8"/>
    </row>
    <row r="7" spans="2:16382">
      <c r="B7" s="27" t="s">
        <v>56</v>
      </c>
      <c r="C7" s="28" t="s">
        <v>592</v>
      </c>
      <c r="D7" s="29" t="s">
        <v>589</v>
      </c>
      <c r="E7" s="30">
        <f>[8]规划横一路!E5</f>
        <v>8554.87762139661</v>
      </c>
      <c r="F7" s="31">
        <v>0.821</v>
      </c>
      <c r="G7" s="32">
        <f t="shared" si="1"/>
        <v>10420.0701844051</v>
      </c>
      <c r="H7" s="26"/>
      <c r="I7" s="74"/>
      <c r="J7" s="75">
        <v>14015.06</v>
      </c>
      <c r="K7" s="76">
        <f t="shared" si="2"/>
        <v>-5460.18237860339</v>
      </c>
      <c r="L7" s="10">
        <v>11859</v>
      </c>
      <c r="M7" s="9">
        <f t="shared" si="3"/>
        <v>-3304.12237860339</v>
      </c>
      <c r="N7" s="77"/>
      <c r="O7" s="78"/>
      <c r="XFB7" s="8"/>
    </row>
    <row r="8" spans="2:16382">
      <c r="B8" s="27" t="s">
        <v>61</v>
      </c>
      <c r="C8" s="28" t="s">
        <v>593</v>
      </c>
      <c r="D8" s="29" t="s">
        <v>589</v>
      </c>
      <c r="E8" s="30">
        <f>[8]规划横二路!E5</f>
        <v>1591.976987224</v>
      </c>
      <c r="F8" s="31">
        <v>0.256</v>
      </c>
      <c r="G8" s="32">
        <f t="shared" si="1"/>
        <v>6218.66010634375</v>
      </c>
      <c r="H8" s="26"/>
      <c r="I8" s="74"/>
      <c r="J8" s="75">
        <v>1388.32</v>
      </c>
      <c r="K8" s="76">
        <f t="shared" si="2"/>
        <v>203.656987224</v>
      </c>
      <c r="L8" s="10">
        <v>2184.18</v>
      </c>
      <c r="M8" s="9">
        <f t="shared" si="3"/>
        <v>-592.203012776</v>
      </c>
      <c r="N8" s="77"/>
      <c r="O8" s="78"/>
      <c r="XFB8" s="8"/>
    </row>
    <row r="9" spans="2:16382">
      <c r="B9" s="27" t="s">
        <v>66</v>
      </c>
      <c r="C9" s="28" t="s">
        <v>594</v>
      </c>
      <c r="D9" s="29" t="s">
        <v>589</v>
      </c>
      <c r="E9" s="30">
        <f>[8]规划横三路!E5</f>
        <v>1279.08600957799</v>
      </c>
      <c r="F9" s="31">
        <v>0.219</v>
      </c>
      <c r="G9" s="32">
        <f t="shared" si="1"/>
        <v>5840.57538620087</v>
      </c>
      <c r="H9" s="26"/>
      <c r="I9" s="74"/>
      <c r="J9" s="75">
        <v>1557.98</v>
      </c>
      <c r="K9" s="76">
        <f t="shared" si="2"/>
        <v>-278.89399042201</v>
      </c>
      <c r="L9" s="10">
        <v>1304.46</v>
      </c>
      <c r="M9" s="9">
        <f t="shared" si="3"/>
        <v>-25.3739904220101</v>
      </c>
      <c r="N9" s="77"/>
      <c r="O9" s="78"/>
      <c r="XFB9" s="8"/>
    </row>
    <row r="10" spans="2:16382">
      <c r="B10" s="27" t="s">
        <v>127</v>
      </c>
      <c r="C10" s="28" t="s">
        <v>595</v>
      </c>
      <c r="D10" s="29" t="s">
        <v>589</v>
      </c>
      <c r="E10" s="30">
        <f>[8]华师南沙附小西路!E5</f>
        <v>1846.46779246269</v>
      </c>
      <c r="F10" s="31">
        <v>0.259</v>
      </c>
      <c r="G10" s="32">
        <f t="shared" si="1"/>
        <v>7129.21927591772</v>
      </c>
      <c r="H10" s="26"/>
      <c r="I10" s="74"/>
      <c r="J10" s="75">
        <v>2334.01</v>
      </c>
      <c r="K10" s="76">
        <f t="shared" si="2"/>
        <v>-487.54220753731</v>
      </c>
      <c r="L10" s="10">
        <v>1941.46</v>
      </c>
      <c r="M10" s="9">
        <f t="shared" si="3"/>
        <v>-94.9922075373099</v>
      </c>
      <c r="N10" s="77"/>
      <c r="O10" s="78"/>
      <c r="XFB10" s="8"/>
    </row>
    <row r="11" spans="2:16382">
      <c r="B11" s="27" t="s">
        <v>131</v>
      </c>
      <c r="C11" s="28" t="s">
        <v>596</v>
      </c>
      <c r="D11" s="29" t="s">
        <v>589</v>
      </c>
      <c r="E11" s="30">
        <f>[8]六涌西路!E5</f>
        <v>3871.40691923434</v>
      </c>
      <c r="F11" s="31">
        <v>0.375</v>
      </c>
      <c r="G11" s="32">
        <f t="shared" si="1"/>
        <v>10323.7517846249</v>
      </c>
      <c r="H11" s="26"/>
      <c r="I11" s="74"/>
      <c r="J11" s="75">
        <v>4369.23</v>
      </c>
      <c r="K11" s="76">
        <f t="shared" si="2"/>
        <v>-497.82308076566</v>
      </c>
      <c r="L11" s="10">
        <v>5034.16</v>
      </c>
      <c r="M11" s="9">
        <f t="shared" si="3"/>
        <v>-1162.75308076566</v>
      </c>
      <c r="N11" s="77"/>
      <c r="O11" s="78"/>
      <c r="XFB11" s="8"/>
    </row>
    <row r="12" spans="2:9">
      <c r="B12" s="20" t="s">
        <v>597</v>
      </c>
      <c r="C12" s="33"/>
      <c r="D12" s="33" t="s">
        <v>598</v>
      </c>
      <c r="E12" s="34">
        <f>E13+E16+E18+E23+E24+E25+E26+E33+E34+E35+E37+E38+E39+E40</f>
        <v>11806.3548032411</v>
      </c>
      <c r="F12" s="35" t="s">
        <v>599</v>
      </c>
      <c r="G12" s="35"/>
      <c r="H12" s="36"/>
      <c r="I12" s="79"/>
    </row>
    <row r="13" spans="2:8">
      <c r="B13" s="37">
        <v>1</v>
      </c>
      <c r="C13" s="38" t="s">
        <v>600</v>
      </c>
      <c r="D13" s="33"/>
      <c r="E13" s="23">
        <f>E14+E15</f>
        <v>955.278019643649</v>
      </c>
      <c r="F13" s="39"/>
      <c r="G13" s="39"/>
      <c r="H13" s="40"/>
    </row>
    <row r="14" s="7" customFormat="1" ht="24" customHeight="1" spans="2:9">
      <c r="B14" s="41">
        <v>1.1</v>
      </c>
      <c r="C14" s="42" t="s">
        <v>601</v>
      </c>
      <c r="D14" s="43" t="s">
        <v>602</v>
      </c>
      <c r="E14" s="44">
        <f>I14</f>
        <v>394.392</v>
      </c>
      <c r="F14" s="45" t="s">
        <v>603</v>
      </c>
      <c r="G14" s="45"/>
      <c r="H14" s="46"/>
      <c r="I14" s="80">
        <f>(E51-E40-10000)*1%+140</f>
        <v>394.392</v>
      </c>
    </row>
    <row r="15" s="7" customFormat="1" ht="31.5" spans="2:9">
      <c r="B15" s="41">
        <v>1.2</v>
      </c>
      <c r="C15" s="42" t="s">
        <v>604</v>
      </c>
      <c r="D15" s="47" t="s">
        <v>605</v>
      </c>
      <c r="E15" s="44">
        <f>(708.2-393.4)*(E4-20000)/20000+393.4</f>
        <v>560.886019643649</v>
      </c>
      <c r="F15" s="39" t="s">
        <v>606</v>
      </c>
      <c r="G15" s="39"/>
      <c r="H15" s="40"/>
      <c r="I15" s="80"/>
    </row>
    <row r="16" s="7" customFormat="1" spans="2:9">
      <c r="B16" s="37">
        <v>2</v>
      </c>
      <c r="C16" s="38" t="s">
        <v>607</v>
      </c>
      <c r="D16" s="47" t="s">
        <v>608</v>
      </c>
      <c r="E16" s="23">
        <f>SUM(E17:E17)</f>
        <v>40.523742</v>
      </c>
      <c r="F16" s="48" t="s">
        <v>609</v>
      </c>
      <c r="G16" s="49"/>
      <c r="H16" s="50"/>
      <c r="I16" s="80"/>
    </row>
    <row r="17" s="7" customFormat="1" spans="2:9">
      <c r="B17" s="41">
        <v>2.1</v>
      </c>
      <c r="C17" s="42" t="s">
        <v>610</v>
      </c>
      <c r="D17" s="47"/>
      <c r="E17" s="44">
        <f>I17</f>
        <v>40.523742</v>
      </c>
      <c r="F17" s="49"/>
      <c r="G17" s="49"/>
      <c r="H17" s="50"/>
      <c r="I17" s="80">
        <f>((E51-E40-10000)*(75-28)/40000+28)*0.7</f>
        <v>40.523742</v>
      </c>
    </row>
    <row r="18" s="7" customFormat="1" spans="2:9">
      <c r="B18" s="37">
        <v>3</v>
      </c>
      <c r="C18" s="38" t="s">
        <v>611</v>
      </c>
      <c r="D18" s="22"/>
      <c r="E18" s="23">
        <f>SUM(E19:E22)</f>
        <v>1219.81766547662</v>
      </c>
      <c r="F18" s="39"/>
      <c r="G18" s="39"/>
      <c r="H18" s="40"/>
      <c r="I18" s="80"/>
    </row>
    <row r="19" s="7" customFormat="1" spans="2:9">
      <c r="B19" s="41">
        <v>3.1</v>
      </c>
      <c r="C19" s="42" t="s">
        <v>612</v>
      </c>
      <c r="D19" s="43" t="s">
        <v>613</v>
      </c>
      <c r="E19" s="44">
        <f>E4*0.8%</f>
        <v>245.126312398297</v>
      </c>
      <c r="F19" s="39" t="s">
        <v>614</v>
      </c>
      <c r="G19" s="39"/>
      <c r="H19" s="40"/>
      <c r="I19" s="80"/>
    </row>
    <row r="20" s="7" customFormat="1" spans="2:9">
      <c r="B20" s="41">
        <v>3.2</v>
      </c>
      <c r="C20" s="42" t="s">
        <v>615</v>
      </c>
      <c r="D20" s="47" t="s">
        <v>616</v>
      </c>
      <c r="E20" s="44">
        <f>((1054-566.8)*(E4-20000)/20000+566.8)*1*1</f>
        <v>826.009621252814</v>
      </c>
      <c r="F20" s="39" t="s">
        <v>617</v>
      </c>
      <c r="G20" s="39"/>
      <c r="H20" s="40"/>
      <c r="I20" s="80"/>
    </row>
    <row r="21" s="7" customFormat="1" spans="2:9">
      <c r="B21" s="41">
        <v>3.3</v>
      </c>
      <c r="C21" s="42" t="s">
        <v>618</v>
      </c>
      <c r="D21" s="47"/>
      <c r="E21" s="44">
        <f>E20*0.1</f>
        <v>82.6009621252814</v>
      </c>
      <c r="F21" s="39" t="s">
        <v>619</v>
      </c>
      <c r="G21" s="39"/>
      <c r="H21" s="40"/>
      <c r="I21" s="80"/>
    </row>
    <row r="22" s="7" customFormat="1" spans="2:9">
      <c r="B22" s="41">
        <v>3.4</v>
      </c>
      <c r="C22" s="42" t="s">
        <v>620</v>
      </c>
      <c r="D22" s="47"/>
      <c r="E22" s="44">
        <f>E20*0.08</f>
        <v>66.0807697002251</v>
      </c>
      <c r="F22" s="39" t="s">
        <v>621</v>
      </c>
      <c r="G22" s="39"/>
      <c r="H22" s="40"/>
      <c r="I22" s="80"/>
    </row>
    <row r="23" s="7" customFormat="1" ht="22.05" customHeight="1" spans="2:10">
      <c r="B23" s="37">
        <v>4</v>
      </c>
      <c r="C23" s="38" t="s">
        <v>622</v>
      </c>
      <c r="D23" s="43" t="s">
        <v>623</v>
      </c>
      <c r="E23" s="51">
        <f>I23</f>
        <v>18.436624</v>
      </c>
      <c r="F23" s="52" t="s">
        <v>624</v>
      </c>
      <c r="G23" s="52"/>
      <c r="H23" s="53"/>
      <c r="I23" s="80">
        <f>((51-23.5)*(E51-E40-20000)/80000+23.5)*0.8*0.8</f>
        <v>18.436624</v>
      </c>
      <c r="J23" s="7">
        <f>E51-E40</f>
        <v>35439.2</v>
      </c>
    </row>
    <row r="24" s="7" customFormat="1" spans="2:9">
      <c r="B24" s="37">
        <v>5</v>
      </c>
      <c r="C24" s="38" t="s">
        <v>625</v>
      </c>
      <c r="D24" s="43" t="s">
        <v>613</v>
      </c>
      <c r="E24" s="51">
        <f>E4*0.5%</f>
        <v>153.203945248935</v>
      </c>
      <c r="F24" s="39" t="s">
        <v>626</v>
      </c>
      <c r="G24" s="39"/>
      <c r="H24" s="40"/>
      <c r="I24" s="80"/>
    </row>
    <row r="25" s="7" customFormat="1" spans="2:9">
      <c r="B25" s="37">
        <v>6</v>
      </c>
      <c r="C25" s="38" t="s">
        <v>627</v>
      </c>
      <c r="D25" s="43" t="s">
        <v>613</v>
      </c>
      <c r="E25" s="34">
        <f>E4*0.3%</f>
        <v>91.9223671493613</v>
      </c>
      <c r="F25" s="39" t="s">
        <v>628</v>
      </c>
      <c r="G25" s="39"/>
      <c r="H25" s="40"/>
      <c r="I25" s="80"/>
    </row>
    <row r="26" s="7" customFormat="1" spans="2:9">
      <c r="B26" s="37">
        <v>7</v>
      </c>
      <c r="C26" s="38" t="s">
        <v>629</v>
      </c>
      <c r="D26" s="47" t="s">
        <v>630</v>
      </c>
      <c r="E26" s="34">
        <f>SUM(E27:E32)</f>
        <v>62.9343353782504</v>
      </c>
      <c r="F26" s="52"/>
      <c r="G26" s="52"/>
      <c r="H26" s="53"/>
      <c r="I26" s="80"/>
    </row>
    <row r="27" s="7" customFormat="1" spans="2:9">
      <c r="B27" s="41">
        <v>7.1</v>
      </c>
      <c r="C27" s="42" t="s">
        <v>631</v>
      </c>
      <c r="D27" s="47"/>
      <c r="E27" s="54">
        <f>(E4-10000)*0.05%+30.55</f>
        <v>40.8703945248935</v>
      </c>
      <c r="F27" s="52" t="s">
        <v>632</v>
      </c>
      <c r="G27" s="52"/>
      <c r="H27" s="53"/>
      <c r="I27" s="80"/>
    </row>
    <row r="28" s="7" customFormat="1" spans="2:9">
      <c r="B28" s="41">
        <v>7.2</v>
      </c>
      <c r="C28" s="42" t="s">
        <v>633</v>
      </c>
      <c r="D28" s="47"/>
      <c r="E28" s="44">
        <f>(E18-1000)*0.25%+6.95</f>
        <v>7.49954416369154</v>
      </c>
      <c r="F28" s="52" t="s">
        <v>634</v>
      </c>
      <c r="G28" s="52"/>
      <c r="H28" s="53"/>
      <c r="I28" s="80"/>
    </row>
    <row r="29" s="7" customFormat="1" spans="2:9">
      <c r="B29" s="41">
        <v>7.3</v>
      </c>
      <c r="C29" s="42" t="s">
        <v>635</v>
      </c>
      <c r="D29" s="47"/>
      <c r="E29" s="44">
        <f>(E15-500)*0.45%+4.7</f>
        <v>4.97398708839642</v>
      </c>
      <c r="F29" s="52" t="s">
        <v>636</v>
      </c>
      <c r="G29" s="52"/>
      <c r="H29" s="53"/>
      <c r="I29" s="80"/>
    </row>
    <row r="30" s="7" customFormat="1" spans="2:9">
      <c r="B30" s="41">
        <v>7.4</v>
      </c>
      <c r="C30" s="42" t="s">
        <v>637</v>
      </c>
      <c r="D30" s="47"/>
      <c r="E30" s="44">
        <f>(E33-100)*0.8%+1.5</f>
        <v>2.54868418678808</v>
      </c>
      <c r="F30" s="52" t="s">
        <v>638</v>
      </c>
      <c r="G30" s="52"/>
      <c r="H30" s="53"/>
      <c r="I30" s="80"/>
    </row>
    <row r="31" s="7" customFormat="1" spans="2:9">
      <c r="B31" s="41">
        <v>7.5</v>
      </c>
      <c r="C31" s="42" t="s">
        <v>639</v>
      </c>
      <c r="D31" s="47"/>
      <c r="E31" s="44">
        <f>(E34-500)*0.45%+4.7</f>
        <v>5.20767101448084</v>
      </c>
      <c r="F31" s="52" t="s">
        <v>640</v>
      </c>
      <c r="G31" s="52"/>
      <c r="H31" s="53"/>
      <c r="I31" s="80"/>
    </row>
    <row r="32" s="7" customFormat="1" spans="2:9">
      <c r="B32" s="41">
        <v>7.6</v>
      </c>
      <c r="C32" s="42" t="s">
        <v>641</v>
      </c>
      <c r="D32" s="47"/>
      <c r="E32" s="44">
        <f>I32</f>
        <v>1.8340544</v>
      </c>
      <c r="F32" s="52" t="s">
        <v>642</v>
      </c>
      <c r="G32" s="52"/>
      <c r="H32" s="53"/>
      <c r="I32" s="80">
        <f>(I35-100)*0.8%+1.5</f>
        <v>1.8340544</v>
      </c>
    </row>
    <row r="33" s="7" customFormat="1" spans="2:9">
      <c r="B33" s="37">
        <v>8</v>
      </c>
      <c r="C33" s="38" t="s">
        <v>643</v>
      </c>
      <c r="D33" s="43" t="s">
        <v>644</v>
      </c>
      <c r="E33" s="23">
        <f>(E4-10000)*0.7%+86.6</f>
        <v>231.08552334851</v>
      </c>
      <c r="F33" s="39" t="s">
        <v>645</v>
      </c>
      <c r="G33" s="39"/>
      <c r="H33" s="40"/>
      <c r="I33" s="80"/>
    </row>
    <row r="34" s="7" customFormat="1" spans="2:9">
      <c r="B34" s="37">
        <v>9</v>
      </c>
      <c r="C34" s="38" t="s">
        <v>646</v>
      </c>
      <c r="D34" s="43" t="s">
        <v>647</v>
      </c>
      <c r="E34" s="51">
        <f>E4*2%</f>
        <v>612.815780995742</v>
      </c>
      <c r="F34" s="52" t="s">
        <v>648</v>
      </c>
      <c r="G34" s="52"/>
      <c r="H34" s="53"/>
      <c r="I34" s="80"/>
    </row>
    <row r="35" s="7" customFormat="1" ht="24" spans="2:9">
      <c r="B35" s="37">
        <v>10</v>
      </c>
      <c r="C35" s="38" t="s">
        <v>649</v>
      </c>
      <c r="D35" s="43" t="s">
        <v>650</v>
      </c>
      <c r="E35" s="51">
        <f>I35</f>
        <v>141.7568</v>
      </c>
      <c r="F35" s="52" t="s">
        <v>651</v>
      </c>
      <c r="G35" s="52"/>
      <c r="H35" s="53"/>
      <c r="I35" s="80">
        <f>(E51-E40)*0.4%</f>
        <v>141.7568</v>
      </c>
    </row>
    <row r="36" s="7" customFormat="1" spans="2:9">
      <c r="B36" s="37"/>
      <c r="C36" s="42" t="s">
        <v>652</v>
      </c>
      <c r="D36" s="43" t="s">
        <v>623</v>
      </c>
      <c r="E36" s="51">
        <f>E18*6.5%</f>
        <v>79.2881482559801</v>
      </c>
      <c r="F36" s="55" t="s">
        <v>653</v>
      </c>
      <c r="G36" s="56"/>
      <c r="H36" s="57"/>
      <c r="I36" s="80"/>
    </row>
    <row r="37" s="7" customFormat="1" spans="2:8">
      <c r="B37" s="37">
        <v>11</v>
      </c>
      <c r="C37" s="38" t="s">
        <v>654</v>
      </c>
      <c r="D37" s="52" t="s">
        <v>655</v>
      </c>
      <c r="E37" s="51">
        <v>60</v>
      </c>
      <c r="F37" s="52" t="s">
        <v>655</v>
      </c>
      <c r="G37" s="52"/>
      <c r="H37" s="53"/>
    </row>
    <row r="38" s="7" customFormat="1" spans="2:8">
      <c r="B38" s="37">
        <v>12</v>
      </c>
      <c r="C38" s="38" t="s">
        <v>656</v>
      </c>
      <c r="D38" s="52"/>
      <c r="E38" s="51">
        <v>60</v>
      </c>
      <c r="F38" s="52"/>
      <c r="G38" s="52"/>
      <c r="H38" s="53"/>
    </row>
    <row r="39" s="7" customFormat="1" spans="2:8">
      <c r="B39" s="37">
        <v>13</v>
      </c>
      <c r="C39" s="38" t="s">
        <v>657</v>
      </c>
      <c r="D39" s="52"/>
      <c r="E39" s="51">
        <v>60</v>
      </c>
      <c r="F39" s="52"/>
      <c r="G39" s="52"/>
      <c r="H39" s="53"/>
    </row>
    <row r="40" s="7" customFormat="1" ht="25.2" customHeight="1" spans="2:8">
      <c r="B40" s="37">
        <v>14</v>
      </c>
      <c r="C40" s="58" t="s">
        <v>658</v>
      </c>
      <c r="D40" s="33"/>
      <c r="E40" s="51">
        <f>E41+E42+E48</f>
        <v>8098.58</v>
      </c>
      <c r="F40" s="55"/>
      <c r="G40" s="56"/>
      <c r="H40" s="57"/>
    </row>
    <row r="41" s="7" customFormat="1" ht="21" spans="2:8">
      <c r="B41" s="37">
        <v>14.1</v>
      </c>
      <c r="C41" s="58" t="s">
        <v>659</v>
      </c>
      <c r="D41" s="47" t="s">
        <v>660</v>
      </c>
      <c r="E41" s="51">
        <v>423.31</v>
      </c>
      <c r="F41" s="52" t="s">
        <v>660</v>
      </c>
      <c r="G41" s="52"/>
      <c r="H41" s="53"/>
    </row>
    <row r="42" s="7" customFormat="1" spans="2:8">
      <c r="B42" s="37">
        <v>14.2</v>
      </c>
      <c r="C42" s="58" t="s">
        <v>661</v>
      </c>
      <c r="D42" s="33" t="s">
        <v>655</v>
      </c>
      <c r="E42" s="51">
        <f>SUM(E43:E47)</f>
        <v>400</v>
      </c>
      <c r="F42" s="52" t="s">
        <v>655</v>
      </c>
      <c r="G42" s="52"/>
      <c r="H42" s="53"/>
    </row>
    <row r="43" s="7" customFormat="1" spans="2:8">
      <c r="B43" s="41" t="s">
        <v>662</v>
      </c>
      <c r="C43" s="59" t="s">
        <v>663</v>
      </c>
      <c r="D43" s="33"/>
      <c r="E43" s="44">
        <v>150</v>
      </c>
      <c r="F43" s="52"/>
      <c r="G43" s="52"/>
      <c r="H43" s="53"/>
    </row>
    <row r="44" s="7" customFormat="1" spans="2:8">
      <c r="B44" s="41" t="s">
        <v>664</v>
      </c>
      <c r="C44" s="59" t="s">
        <v>665</v>
      </c>
      <c r="D44" s="33"/>
      <c r="E44" s="44">
        <f>[8]规划纵一路!E163+'[8]规划纵二路 '!E137+[8]规划横一路!E154+[8]规划横二路!E124+[8]规划横三路!E133+[8]华师南沙附小西路!E136+[8]六涌西路!E151</f>
        <v>50</v>
      </c>
      <c r="F44" s="52"/>
      <c r="G44" s="52"/>
      <c r="H44" s="53"/>
    </row>
    <row r="45" s="7" customFormat="1" spans="2:8">
      <c r="B45" s="41" t="s">
        <v>666</v>
      </c>
      <c r="C45" s="59" t="s">
        <v>667</v>
      </c>
      <c r="D45" s="33"/>
      <c r="E45" s="44">
        <f>[8]规划纵一路!E164+'[8]规划纵二路 '!E138+[8]规划横一路!E155+[8]规划横二路!E125+[8]规划横三路!E134+[8]华师南沙附小西路!E137+[8]六涌西路!E152</f>
        <v>50</v>
      </c>
      <c r="F45" s="52"/>
      <c r="G45" s="52"/>
      <c r="H45" s="53"/>
    </row>
    <row r="46" s="7" customFormat="1" spans="2:8">
      <c r="B46" s="41" t="s">
        <v>668</v>
      </c>
      <c r="C46" s="59" t="s">
        <v>669</v>
      </c>
      <c r="D46" s="33"/>
      <c r="E46" s="44">
        <v>50</v>
      </c>
      <c r="F46" s="52"/>
      <c r="G46" s="52"/>
      <c r="H46" s="53"/>
    </row>
    <row r="47" s="7" customFormat="1" spans="2:8">
      <c r="B47" s="41" t="s">
        <v>670</v>
      </c>
      <c r="C47" s="59" t="s">
        <v>671</v>
      </c>
      <c r="D47" s="33"/>
      <c r="E47" s="44">
        <v>100</v>
      </c>
      <c r="F47" s="52"/>
      <c r="G47" s="52"/>
      <c r="H47" s="53"/>
    </row>
    <row r="48" s="7" customFormat="1" ht="66.6" customHeight="1" spans="2:8">
      <c r="B48" s="37">
        <v>14.3</v>
      </c>
      <c r="C48" s="58" t="s">
        <v>672</v>
      </c>
      <c r="D48" s="47" t="s">
        <v>673</v>
      </c>
      <c r="E48" s="51">
        <v>7275.27</v>
      </c>
      <c r="F48" s="52" t="s">
        <v>674</v>
      </c>
      <c r="G48" s="52"/>
      <c r="H48" s="53"/>
    </row>
    <row r="49" spans="2:8">
      <c r="B49" s="20" t="s">
        <v>675</v>
      </c>
      <c r="C49" s="33"/>
      <c r="D49" s="43" t="s">
        <v>650</v>
      </c>
      <c r="E49" s="60">
        <f>(E4+E12-E40)*5%</f>
        <v>1717.42819265141</v>
      </c>
      <c r="F49" s="39" t="s">
        <v>676</v>
      </c>
      <c r="G49" s="39"/>
      <c r="H49" s="40"/>
    </row>
    <row r="50" spans="2:8">
      <c r="B50" s="61" t="s">
        <v>677</v>
      </c>
      <c r="C50" s="62"/>
      <c r="D50" s="62"/>
      <c r="E50" s="63">
        <f>E4+E12+E49</f>
        <v>44164.5720456796</v>
      </c>
      <c r="F50" s="64"/>
      <c r="G50" s="64"/>
      <c r="H50" s="65"/>
    </row>
    <row r="51" spans="5:5">
      <c r="E51" s="9">
        <v>43537.78</v>
      </c>
    </row>
    <row r="53" spans="4:5">
      <c r="D53" s="66" t="s">
        <v>678</v>
      </c>
      <c r="E53" s="67">
        <v>46473.91</v>
      </c>
    </row>
    <row r="54" spans="4:5">
      <c r="D54" s="66" t="s">
        <v>679</v>
      </c>
      <c r="E54" s="68">
        <f>(E53-E50)/E53</f>
        <v>0.0496910622394467</v>
      </c>
    </row>
    <row r="55" spans="7:7">
      <c r="G55" s="69"/>
    </row>
  </sheetData>
  <mergeCells count="45">
    <mergeCell ref="B1:H1"/>
    <mergeCell ref="E2:H2"/>
    <mergeCell ref="B4:C4"/>
    <mergeCell ref="B12:C12"/>
    <mergeCell ref="F12:H12"/>
    <mergeCell ref="F13:H13"/>
    <mergeCell ref="F14:H14"/>
    <mergeCell ref="F15:H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40:H40"/>
    <mergeCell ref="F41:H41"/>
    <mergeCell ref="F48:H48"/>
    <mergeCell ref="B49:C49"/>
    <mergeCell ref="F49:H49"/>
    <mergeCell ref="B50:C50"/>
    <mergeCell ref="F50:H50"/>
    <mergeCell ref="B2:B3"/>
    <mergeCell ref="C2:C3"/>
    <mergeCell ref="D2:D3"/>
    <mergeCell ref="D16:D17"/>
    <mergeCell ref="D20:D22"/>
    <mergeCell ref="D26:D32"/>
    <mergeCell ref="D37:D39"/>
    <mergeCell ref="D42:D47"/>
    <mergeCell ref="F16:H17"/>
    <mergeCell ref="F37:H39"/>
    <mergeCell ref="F42:H47"/>
  </mergeCells>
  <pageMargins left="0.75" right="0.46" top="0.65" bottom="0.54" header="0.509027777777778" footer="0.509027777777778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23" sqref="F23"/>
    </sheetView>
  </sheetViews>
  <sheetFormatPr defaultColWidth="9" defaultRowHeight="13.5" outlineLevelCol="7"/>
  <cols>
    <col min="5" max="5" width="24.0333333333333" customWidth="1"/>
    <col min="6" max="6" width="14.8833333333333"/>
    <col min="7" max="7" width="13.75"/>
    <col min="8" max="8" width="12.6333333333333"/>
  </cols>
  <sheetData>
    <row r="1" spans="1:7">
      <c r="A1" s="1"/>
      <c r="B1" s="1"/>
      <c r="C1" t="s">
        <v>114</v>
      </c>
      <c r="F1" s="2" t="s">
        <v>680</v>
      </c>
      <c r="G1" s="2" t="s">
        <v>681</v>
      </c>
    </row>
    <row r="2" ht="27" spans="1:8">
      <c r="A2" s="1" t="s">
        <v>682</v>
      </c>
      <c r="B2" s="1"/>
      <c r="C2">
        <v>368</v>
      </c>
      <c r="E2" s="3" t="s">
        <v>683</v>
      </c>
      <c r="F2" s="2">
        <f>938*20</f>
        <v>18760</v>
      </c>
      <c r="G2" s="2">
        <v>22372280.85</v>
      </c>
      <c r="H2" s="4">
        <f>G2/F2</f>
        <v>1192.55228411514</v>
      </c>
    </row>
    <row r="3" ht="27" spans="1:8">
      <c r="A3" s="1" t="s">
        <v>684</v>
      </c>
      <c r="B3" s="1"/>
      <c r="C3">
        <v>287</v>
      </c>
      <c r="E3" s="3" t="s">
        <v>685</v>
      </c>
      <c r="F3" s="2">
        <f t="shared" ref="F3:F13" si="0">938*20</f>
        <v>18760</v>
      </c>
      <c r="G3" s="2" t="e">
        <f>清单汇总表!#REF!-G2</f>
        <v>#REF!</v>
      </c>
      <c r="H3" s="4" t="e">
        <f>G3/F3</f>
        <v>#REF!</v>
      </c>
    </row>
    <row r="4" ht="27" spans="1:8">
      <c r="A4" s="1" t="s">
        <v>686</v>
      </c>
      <c r="B4" s="1"/>
      <c r="C4">
        <v>92</v>
      </c>
      <c r="E4" s="3" t="s">
        <v>687</v>
      </c>
      <c r="F4" s="2">
        <f t="shared" si="0"/>
        <v>18760</v>
      </c>
      <c r="G4" s="4" t="e">
        <f>清单汇总表!#REF!</f>
        <v>#REF!</v>
      </c>
      <c r="H4" s="4" t="e">
        <f>G4/F4</f>
        <v>#REF!</v>
      </c>
    </row>
    <row r="5" ht="27" spans="1:8">
      <c r="A5" s="1" t="s">
        <v>688</v>
      </c>
      <c r="B5" s="1"/>
      <c r="C5">
        <v>180</v>
      </c>
      <c r="E5" s="3" t="s">
        <v>689</v>
      </c>
      <c r="F5" s="2">
        <f t="shared" si="0"/>
        <v>18760</v>
      </c>
      <c r="G5" s="2" t="e">
        <f>清单汇总表!#REF!+清单汇总表!#REF!</f>
        <v>#REF!</v>
      </c>
      <c r="H5" s="4" t="e">
        <f t="shared" ref="H5:H11" si="1">G5/F5</f>
        <v>#REF!</v>
      </c>
    </row>
    <row r="6" ht="27" spans="1:8">
      <c r="A6" s="1" t="s">
        <v>690</v>
      </c>
      <c r="B6" s="1"/>
      <c r="C6">
        <v>154</v>
      </c>
      <c r="E6" s="3" t="s">
        <v>691</v>
      </c>
      <c r="F6" s="2">
        <f t="shared" si="0"/>
        <v>18760</v>
      </c>
      <c r="G6" s="2" t="e">
        <f>清单汇总表!#REF!+清单汇总表!#REF!</f>
        <v>#REF!</v>
      </c>
      <c r="H6" s="4" t="e">
        <f t="shared" si="1"/>
        <v>#REF!</v>
      </c>
    </row>
    <row r="7" ht="27" spans="1:8">
      <c r="A7" s="1" t="s">
        <v>692</v>
      </c>
      <c r="B7" s="1"/>
      <c r="C7">
        <v>114</v>
      </c>
      <c r="E7" s="3" t="s">
        <v>693</v>
      </c>
      <c r="F7" s="2">
        <f t="shared" si="0"/>
        <v>18760</v>
      </c>
      <c r="G7" s="2" t="e">
        <f>清单汇总表!#REF!</f>
        <v>#REF!</v>
      </c>
      <c r="H7" s="4" t="e">
        <f t="shared" si="1"/>
        <v>#REF!</v>
      </c>
    </row>
    <row r="8" ht="27" spans="1:8">
      <c r="A8" s="1" t="s">
        <v>694</v>
      </c>
      <c r="B8" s="1"/>
      <c r="C8">
        <v>90</v>
      </c>
      <c r="E8" s="3" t="s">
        <v>695</v>
      </c>
      <c r="F8" s="2">
        <f t="shared" si="0"/>
        <v>18760</v>
      </c>
      <c r="G8" s="2" t="e">
        <f>清单汇总表!#REF!</f>
        <v>#REF!</v>
      </c>
      <c r="H8" s="4" t="e">
        <f t="shared" si="1"/>
        <v>#REF!</v>
      </c>
    </row>
    <row r="9" ht="27" spans="1:8">
      <c r="A9" s="1" t="s">
        <v>696</v>
      </c>
      <c r="B9" s="1"/>
      <c r="C9">
        <v>103</v>
      </c>
      <c r="E9" s="3" t="s">
        <v>697</v>
      </c>
      <c r="F9" s="2">
        <f t="shared" si="0"/>
        <v>18760</v>
      </c>
      <c r="G9" s="2" t="e">
        <f>清单汇总表!#REF!+清单汇总表!#REF!</f>
        <v>#REF!</v>
      </c>
      <c r="H9" s="4" t="e">
        <f t="shared" si="1"/>
        <v>#REF!</v>
      </c>
    </row>
    <row r="10" ht="27" spans="1:8">
      <c r="A10" s="1" t="s">
        <v>698</v>
      </c>
      <c r="B10" s="1"/>
      <c r="C10">
        <v>4</v>
      </c>
      <c r="E10" s="3" t="s">
        <v>699</v>
      </c>
      <c r="F10" s="2">
        <f t="shared" si="0"/>
        <v>18760</v>
      </c>
      <c r="G10" s="2" t="e">
        <f>清单汇总表!#REF!</f>
        <v>#REF!</v>
      </c>
      <c r="H10" s="4" t="e">
        <f t="shared" si="1"/>
        <v>#REF!</v>
      </c>
    </row>
    <row r="11" ht="54" spans="1:8">
      <c r="A11" s="1" t="s">
        <v>700</v>
      </c>
      <c r="B11" s="1"/>
      <c r="C11">
        <v>1159</v>
      </c>
      <c r="E11" s="3" t="s">
        <v>701</v>
      </c>
      <c r="F11" s="2">
        <f t="shared" si="0"/>
        <v>18760</v>
      </c>
      <c r="G11" t="e">
        <f>清单汇总表!#REF!-清单汇总表!#REF!</f>
        <v>#REF!</v>
      </c>
      <c r="H11" s="4" t="e">
        <f t="shared" si="1"/>
        <v>#REF!</v>
      </c>
    </row>
    <row r="12" spans="1:6">
      <c r="A12" s="1"/>
      <c r="B12" s="1"/>
      <c r="C12">
        <f>883</f>
        <v>883</v>
      </c>
      <c r="E12" s="3"/>
      <c r="F12" s="2"/>
    </row>
    <row r="13" spans="1:6">
      <c r="A13" s="1"/>
      <c r="B13" s="1"/>
      <c r="C13">
        <f>92</f>
        <v>92</v>
      </c>
      <c r="E13" s="3"/>
      <c r="F13" s="2"/>
    </row>
    <row r="14" spans="1:5">
      <c r="A14" s="1"/>
      <c r="B14" s="1"/>
      <c r="C14">
        <f>SUM(C2:C13)</f>
        <v>3526</v>
      </c>
      <c r="E14" s="3"/>
    </row>
    <row r="15" spans="1:7">
      <c r="A15" s="1"/>
      <c r="B15" s="1"/>
      <c r="G15" t="s">
        <v>702</v>
      </c>
    </row>
    <row r="16" spans="1:7">
      <c r="A16" s="1"/>
      <c r="B16" s="1"/>
      <c r="E16" t="s">
        <v>318</v>
      </c>
      <c r="F16" s="5">
        <v>6165730.11</v>
      </c>
      <c r="G16" s="6">
        <f>F16/$F$20</f>
        <v>0.0967200409290321</v>
      </c>
    </row>
    <row r="17" spans="1:7">
      <c r="A17" s="1"/>
      <c r="B17" s="1"/>
      <c r="E17" t="s">
        <v>489</v>
      </c>
      <c r="F17" s="5">
        <f>28150120.71+9049172.07</f>
        <v>37199292.78</v>
      </c>
      <c r="G17" s="6">
        <f>F17/$F$20</f>
        <v>0.583534643265897</v>
      </c>
    </row>
    <row r="18" spans="1:7">
      <c r="A18" s="1"/>
      <c r="B18" s="1"/>
      <c r="E18" t="s">
        <v>703</v>
      </c>
      <c r="F18" s="5">
        <v>6930687.34</v>
      </c>
      <c r="G18" s="6">
        <f>F18/$F$20</f>
        <v>0.108719705733458</v>
      </c>
    </row>
    <row r="19" spans="1:7">
      <c r="A19" s="1"/>
      <c r="B19" s="1"/>
      <c r="E19" t="s">
        <v>704</v>
      </c>
      <c r="F19" s="5">
        <f>F20-F16-F17-F18</f>
        <v>13452506.28</v>
      </c>
      <c r="G19" s="6">
        <f>F19/$F$20</f>
        <v>0.211025610071613</v>
      </c>
    </row>
    <row r="20" spans="1:6">
      <c r="A20" s="1"/>
      <c r="B20" s="1"/>
      <c r="E20" t="s">
        <v>705</v>
      </c>
      <c r="F20" s="5">
        <v>63748216.51</v>
      </c>
    </row>
  </sheetData>
  <mergeCells count="18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8:B18"/>
    <mergeCell ref="A19:B19"/>
    <mergeCell ref="A20:B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清单汇总表</vt:lpstr>
      <vt:lpstr>表A.0.3 工程量清单项目汇总表</vt:lpstr>
      <vt:lpstr>表A.0.4 分项工程量清单</vt:lpstr>
      <vt:lpstr>表A.0.5 一般项目清单</vt:lpstr>
      <vt:lpstr>表A.0.6 计日工项目清单</vt:lpstr>
      <vt:lpstr>表A.0.3 工程量清单项目汇总表 (2)</vt:lpstr>
      <vt:lpstr>表A.0.4 分项工程量清单(连续显示)</vt:lpstr>
      <vt:lpstr>表A.0.5 一般项目清单 (2)</vt:lpstr>
      <vt:lpstr>表A.0.6 计日工项目清单 (2)</vt:lpstr>
      <vt:lpstr>表A.0.3 工程量清单项目汇总表 (3)</vt:lpstr>
      <vt:lpstr>表A.0.4 分项工程量清单(连续显示) (2)</vt:lpstr>
      <vt:lpstr>表A.0.5 一般项目清单 (3)</vt:lpstr>
      <vt:lpstr>表A.0.3 工程量清单项目汇总表 (4)</vt:lpstr>
      <vt:lpstr>表A.0.4 分项工程量清单(连续显示) (3)</vt:lpstr>
      <vt:lpstr>表A.0.5 一般项目清单 (4)</vt:lpstr>
      <vt:lpstr>表A.0.6 计日工项目清单 (3)</vt:lpstr>
      <vt:lpstr>表-04 单位工程招标控制价汇总表</vt:lpstr>
      <vt:lpstr>表-08 分部分项工程和单价措施项目清单与计价表</vt:lpstr>
      <vt:lpstr>表-09 综合单价分析表</vt:lpstr>
      <vt:lpstr>表-11 总价措施项目清单与计价表</vt:lpstr>
      <vt:lpstr>表-12 其他项目清单与计价汇总表</vt:lpstr>
      <vt:lpstr>表-13 规费、税金项目清单与计价表</vt:lpstr>
      <vt:lpstr>表-04 单位工程招标控制价汇总表 (2)</vt:lpstr>
      <vt:lpstr>表-08 分部分项工程和单价措施项目清单与计价表 (2)</vt:lpstr>
      <vt:lpstr>表-09 综合单价分析表 (2)</vt:lpstr>
      <vt:lpstr>表-11 总价措施项目清单与计价表 (2)</vt:lpstr>
      <vt:lpstr>表-12 其他项目清单与计价汇总表 (2)</vt:lpstr>
      <vt:lpstr>表-13 规费、税金项目清单与计价表 (2)</vt:lpstr>
      <vt:lpstr>可研-0906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2020-07-27T03:14:00Z</dcterms:created>
  <dcterms:modified xsi:type="dcterms:W3CDTF">2025-06-30T03:00:27Z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1A488DC053EF4E9BAE1127274D10210F</vt:lpwstr>
  </property>
</Properties>
</file>